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EPARTMENTAL_28.08.2024\Income tax related\COLLEGE IT FY 2024-25_ Proposed\"/>
    </mc:Choice>
  </mc:AlternateContent>
  <bookViews>
    <workbookView xWindow="0" yWindow="0" windowWidth="20490" windowHeight="7650" tabRatio="500" activeTab="1"/>
  </bookViews>
  <sheets>
    <sheet name="Salary" sheetId="1" r:id="rId1"/>
    <sheet name="ITax" sheetId="2" r:id="rId2"/>
  </sheets>
  <definedNames>
    <definedName name="Excel_BuiltIn_Print_Area" localSheetId="1">ITax!$A$3:$L$81</definedName>
    <definedName name="Excel_BuiltIn_Print_Area" localSheetId="0">Salary!$A$2:$O$32</definedName>
    <definedName name="Excel_BuiltIn_Print_Area_1_1">ITax!$A$3:$L$82</definedName>
    <definedName name="Gr_Sal">NA()</definedName>
    <definedName name="Inc_Tax">NA()</definedName>
    <definedName name="_xlnm.Print_Area" localSheetId="1">ITax!$A$1:$L$98</definedName>
    <definedName name="_xlnm.Print_Area" localSheetId="0">Salary!$A$2:$O$35</definedName>
    <definedName name="Sal_In">NA()</definedName>
    <definedName name="SHARED_FORMULA_1_13_1_13_1">#REF!</definedName>
    <definedName name="SHARED_FORMULA_1_17_1_17_1">#REF!</definedName>
    <definedName name="SHARED_FORMULA_10_12_10_12_1">IF(#REF!&gt;0,80,0)</definedName>
    <definedName name="SHARED_FORMULA_12_13_12_13_1">#REF!</definedName>
    <definedName name="SHARED_FORMULA_14_12_14_12_1">SUM(#REF!)</definedName>
    <definedName name="SHARED_FORMULA_15_12_15_12_1">#REF!-#REF!</definedName>
    <definedName name="SHARED_FORMULA_2_13_2_13_1">#REF!</definedName>
    <definedName name="SHARED_FORMULA_8_13_8_13_1">#REF!</definedName>
    <definedName name="Tax_Relief">NA()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B14" i="1" l="1"/>
  <c r="F14" i="1" s="1"/>
  <c r="B15" i="1" l="1"/>
  <c r="F15" i="1" s="1"/>
  <c r="H26" i="1"/>
  <c r="B16" i="1" l="1"/>
  <c r="F16" i="1" s="1"/>
  <c r="L50" i="2"/>
  <c r="L49" i="2"/>
  <c r="L48" i="2"/>
  <c r="I48" i="2"/>
  <c r="I49" i="2" s="1"/>
  <c r="L44" i="2"/>
  <c r="L42" i="2"/>
  <c r="L41" i="2"/>
  <c r="I36" i="2"/>
  <c r="I16" i="2"/>
  <c r="J14" i="2"/>
  <c r="M27" i="1"/>
  <c r="L27" i="1"/>
  <c r="L18" i="2" s="1"/>
  <c r="K27" i="1"/>
  <c r="L62" i="2" s="1"/>
  <c r="J27" i="1"/>
  <c r="J30" i="2" s="1"/>
  <c r="I27" i="1"/>
  <c r="J27" i="2" s="1"/>
  <c r="C27" i="1"/>
  <c r="N26" i="1"/>
  <c r="N25" i="1"/>
  <c r="D16" i="1"/>
  <c r="E16" i="1" s="1"/>
  <c r="D15" i="1"/>
  <c r="E15" i="1" s="1"/>
  <c r="D13" i="1"/>
  <c r="E13" i="1" s="1"/>
  <c r="B17" i="1" l="1"/>
  <c r="F17" i="1" s="1"/>
  <c r="J39" i="2"/>
  <c r="B18" i="1" l="1"/>
  <c r="F18" i="1" s="1"/>
  <c r="D17" i="1"/>
  <c r="E17" i="1" s="1"/>
  <c r="H15" i="1"/>
  <c r="N15" i="1" s="1"/>
  <c r="H16" i="1"/>
  <c r="N16" i="1" s="1"/>
  <c r="J51" i="2"/>
  <c r="L39" i="2"/>
  <c r="H13" i="1"/>
  <c r="H17" i="1" l="1"/>
  <c r="N17" i="1" s="1"/>
  <c r="B19" i="1"/>
  <c r="F19" i="1" s="1"/>
  <c r="D18" i="1"/>
  <c r="E18" i="1" s="1"/>
  <c r="N13" i="1"/>
  <c r="L52" i="2"/>
  <c r="L51" i="2"/>
  <c r="D14" i="1"/>
  <c r="E14" i="1" s="1"/>
  <c r="H18" i="1" l="1"/>
  <c r="N18" i="1" s="1"/>
  <c r="B20" i="1"/>
  <c r="F20" i="1" s="1"/>
  <c r="D19" i="1"/>
  <c r="E19" i="1" s="1"/>
  <c r="H14" i="1"/>
  <c r="N14" i="1" s="1"/>
  <c r="H19" i="1" l="1"/>
  <c r="B21" i="1"/>
  <c r="F21" i="1" s="1"/>
  <c r="D20" i="1"/>
  <c r="E20" i="1" s="1"/>
  <c r="N19" i="1" l="1"/>
  <c r="B22" i="1"/>
  <c r="F22" i="1" s="1"/>
  <c r="D21" i="1"/>
  <c r="E21" i="1" s="1"/>
  <c r="H20" i="1"/>
  <c r="N20" i="1" s="1"/>
  <c r="H21" i="1" l="1"/>
  <c r="N21" i="1" s="1"/>
  <c r="B23" i="1"/>
  <c r="F23" i="1" s="1"/>
  <c r="D22" i="1"/>
  <c r="E22" i="1" s="1"/>
  <c r="H22" i="1" l="1"/>
  <c r="B24" i="1"/>
  <c r="F24" i="1" s="1"/>
  <c r="D23" i="1"/>
  <c r="E23" i="1" s="1"/>
  <c r="B27" i="1"/>
  <c r="N22" i="1" l="1"/>
  <c r="H23" i="1"/>
  <c r="N23" i="1" s="1"/>
  <c r="F27" i="1"/>
  <c r="J13" i="2" s="1"/>
  <c r="D24" i="1"/>
  <c r="E24" i="1" s="1"/>
  <c r="E27" i="1" l="1"/>
  <c r="J15" i="2" s="1"/>
  <c r="J16" i="2" s="1"/>
  <c r="D27" i="1"/>
  <c r="H24" i="1" l="1"/>
  <c r="N24" i="1" l="1"/>
  <c r="N27" i="1" s="1"/>
  <c r="H27" i="1"/>
  <c r="L11" i="2" l="1"/>
  <c r="L17" i="2" s="1"/>
  <c r="L19" i="2" s="1"/>
  <c r="L22" i="2" s="1"/>
  <c r="L24" i="2" s="1"/>
  <c r="L53" i="2" s="1"/>
  <c r="C29" i="1"/>
  <c r="J86" i="2" l="1"/>
  <c r="J85" i="2"/>
  <c r="J87" i="2"/>
  <c r="L54" i="2"/>
  <c r="L88" i="2" l="1"/>
  <c r="L55" i="2" s="1"/>
  <c r="L56" i="2" l="1"/>
  <c r="L57" i="2" s="1"/>
  <c r="L58" i="2" s="1"/>
  <c r="L59" i="2" s="1"/>
  <c r="L61" i="2" s="1"/>
  <c r="L63" i="2" s="1"/>
</calcChain>
</file>

<file path=xl/sharedStrings.xml><?xml version="1.0" encoding="utf-8"?>
<sst xmlns="http://schemas.openxmlformats.org/spreadsheetml/2006/main" count="223" uniqueCount="163">
  <si>
    <t>GOVERNMENT GIRLS' GENERAL DGREE COLLEGE, EKBALPUR</t>
  </si>
  <si>
    <t>PAY AND ALLOWANCES DRAWN (₹)</t>
  </si>
  <si>
    <t>DEDUCTIONS (₹)</t>
  </si>
  <si>
    <t>NET PAY (₹)</t>
  </si>
  <si>
    <t>TV No. &amp; Date</t>
  </si>
  <si>
    <t>MONTH</t>
  </si>
  <si>
    <t>PAY in pay band</t>
  </si>
  <si>
    <t>Total Basic pay (PAY+AGP)</t>
  </si>
  <si>
    <t>D.A.</t>
  </si>
  <si>
    <t>H.R.A.</t>
  </si>
  <si>
    <t>GROSS</t>
  </si>
  <si>
    <t>G.P.F.</t>
  </si>
  <si>
    <t>G.I.</t>
  </si>
  <si>
    <t>INCOME TAX</t>
  </si>
  <si>
    <t>P. Tax</t>
  </si>
  <si>
    <t>OTHERS</t>
  </si>
  <si>
    <t>Arrear 1</t>
  </si>
  <si>
    <t>Total</t>
  </si>
  <si>
    <t xml:space="preserve">Gross salary :        ₹               </t>
  </si>
  <si>
    <t>only )</t>
  </si>
  <si>
    <t>Signature of Incumbent</t>
  </si>
  <si>
    <t xml:space="preserve">Government Girls' General Degree College </t>
  </si>
  <si>
    <t>GOVERNMENT GIRLS' GENERAL DEGREE COLLEGE</t>
  </si>
  <si>
    <t>7, MAYURBHANJ ROAD, KOLKATA 700 023</t>
  </si>
  <si>
    <t xml:space="preserve">Declaration and Computation of Taxable Income and Income Tax for the </t>
  </si>
  <si>
    <t>1.</t>
  </si>
  <si>
    <t xml:space="preserve">Gross Salary (including arrears/ Honorarium/ Bonus etc.) -- </t>
  </si>
  <si>
    <t>₹</t>
  </si>
  <si>
    <t>2.</t>
  </si>
  <si>
    <t>Less deduction from HRA u/s 10 (13A &amp; Rule 2A)</t>
  </si>
  <si>
    <t>(I)</t>
  </si>
  <si>
    <t xml:space="preserve">Actual H.R.A. Received </t>
  </si>
  <si>
    <t>(ii)</t>
  </si>
  <si>
    <t>House rent paid in excess of 10% of salary(B.P.+D.A.)</t>
  </si>
  <si>
    <t>(iii)</t>
  </si>
  <si>
    <t>50% of Salary for Kolkata and 40% for other cities</t>
  </si>
  <si>
    <t>Least of above [(i), (ii) and (iii)]</t>
  </si>
  <si>
    <t>3.</t>
  </si>
  <si>
    <t>Balance (1-2)</t>
  </si>
  <si>
    <t>4.</t>
  </si>
  <si>
    <t>Less :</t>
  </si>
  <si>
    <t>Professional Tax u/s 16</t>
  </si>
  <si>
    <t>5.</t>
  </si>
  <si>
    <r>
      <rPr>
        <sz val="12"/>
        <rFont val="Arial"/>
        <family val="2"/>
        <charset val="1"/>
      </rPr>
      <t xml:space="preserve">Income Chargeable under the head </t>
    </r>
    <r>
      <rPr>
        <b/>
        <sz val="12"/>
        <rFont val="Arial"/>
        <family val="2"/>
        <charset val="1"/>
      </rPr>
      <t>'Salaries' (3-4)</t>
    </r>
  </si>
  <si>
    <t>6.</t>
  </si>
  <si>
    <t>Add:</t>
  </si>
  <si>
    <t>Income from other sources (interest from bank deposits, N.S.C. etc.)</t>
  </si>
  <si>
    <t>7.</t>
  </si>
  <si>
    <t>Less: Loss from house property [interest on borrowed capital u/s 24]</t>
  </si>
  <si>
    <t>8.</t>
  </si>
  <si>
    <t>Gross Total Income ( 5+6-7)</t>
  </si>
  <si>
    <t>9</t>
  </si>
  <si>
    <t>Less: Standard Deduction</t>
  </si>
  <si>
    <t>10</t>
  </si>
  <si>
    <t>Net income (8-9)</t>
  </si>
  <si>
    <t>11</t>
  </si>
  <si>
    <t>Deduction under Chapter VI-A: (u/s 80 C to 80 U)</t>
  </si>
  <si>
    <t>(a) 80C</t>
  </si>
  <si>
    <t xml:space="preserve">G.P.F. </t>
  </si>
  <si>
    <t>LIC Premium</t>
  </si>
  <si>
    <t>Mutual fund</t>
  </si>
  <si>
    <t>(iv)</t>
  </si>
  <si>
    <t>Group Insurance</t>
  </si>
  <si>
    <t>(v)</t>
  </si>
  <si>
    <t>ULIP Premium</t>
  </si>
  <si>
    <t>(vi)</t>
  </si>
  <si>
    <t>N.S.C (Investment + accrued Interest before Maturity Year)</t>
  </si>
  <si>
    <t>(vii)</t>
  </si>
  <si>
    <t>P.P.F.</t>
  </si>
  <si>
    <t>(viii)</t>
  </si>
  <si>
    <t>Principal Amount of H.B. Loan paid</t>
  </si>
  <si>
    <t>(ix)</t>
  </si>
  <si>
    <t>Children Tuition Fees (Maximum for 2 children)</t>
  </si>
  <si>
    <t>(x)</t>
  </si>
  <si>
    <t>Term deposit for 5 years with a scheduled bank</t>
  </si>
  <si>
    <t>(xi)</t>
  </si>
  <si>
    <t>Other(s)  (Please mention)</t>
  </si>
  <si>
    <t>(b) 80CCC : Pension fund</t>
  </si>
  <si>
    <t>Aggregate amount of deductions u/s 80C, 80CCC</t>
  </si>
  <si>
    <t>(Max ₹ 1,50,000)</t>
  </si>
  <si>
    <t>(c) 80D</t>
  </si>
  <si>
    <t>Mediclaim</t>
  </si>
  <si>
    <t>(d) 80DD</t>
  </si>
  <si>
    <t>Medical treatment etc and deposit made for maintenance</t>
  </si>
  <si>
    <t xml:space="preserve"> of handicapped dependents (Max ₹ 50,000/-)</t>
  </si>
  <si>
    <t>(e) 80DDB</t>
  </si>
  <si>
    <t xml:space="preserve">Medical treatment etc and deposit made for medical </t>
  </si>
  <si>
    <t xml:space="preserve"> treatment of specified disease (Max ₹ 40,000/-)</t>
  </si>
  <si>
    <t>(f) 80 E (Repayment of Interest on Education Loan)</t>
  </si>
  <si>
    <t>(g) 80 EEA (Additional interest on house loan; Max ₹1,50,000)</t>
  </si>
  <si>
    <t>(g) 80 TTA (Savings bank interest, Max ₹ 10000)</t>
  </si>
  <si>
    <t>(h) 80U (Deduction for permanent physically disability of ₹ 75,000)</t>
  </si>
  <si>
    <t>12</t>
  </si>
  <si>
    <t>Aggregate of deductible amount u/s VI-A [9(a) to 9(i)]</t>
  </si>
  <si>
    <t>13</t>
  </si>
  <si>
    <t>Taxable Income (10-12) (Rounded off to the nearest multiple of ₹ 10)</t>
  </si>
  <si>
    <t>Balance carried forward</t>
  </si>
  <si>
    <t>14</t>
  </si>
  <si>
    <t>Income Tax on 11 as per rates (*)</t>
  </si>
  <si>
    <t>15</t>
  </si>
  <si>
    <t>Rebate  u/s 87A(₹ 12500 if taxable income(11) is less or equal to ₹ 5,00,000)</t>
  </si>
  <si>
    <t>16</t>
  </si>
  <si>
    <t>Income Tax payable (12-13)</t>
  </si>
  <si>
    <t>17</t>
  </si>
  <si>
    <t>Education Cess @ 4%</t>
  </si>
  <si>
    <t>18</t>
  </si>
  <si>
    <t>Total Tax Liability [(14)+(15)]</t>
  </si>
  <si>
    <t>19</t>
  </si>
  <si>
    <t>Relief u/s 89(1)</t>
  </si>
  <si>
    <t>20</t>
  </si>
  <si>
    <t>Net tax payable [(16) – (17)]</t>
  </si>
  <si>
    <t>21</t>
  </si>
  <si>
    <t>Tax deducted at source</t>
  </si>
  <si>
    <t>22</t>
  </si>
  <si>
    <t>23</t>
  </si>
  <si>
    <t>24</t>
  </si>
  <si>
    <t xml:space="preserve">, do hereby declare that (a) the above statement is correct to the best of my </t>
  </si>
  <si>
    <t xml:space="preserve">knowledge and belief, (b) All savings have been made / will be out of my income chargeable to Tax,  </t>
  </si>
  <si>
    <t xml:space="preserve"> (c ) Documents in support of saving will be shown at the time of verification.</t>
  </si>
  <si>
    <t xml:space="preserve">Countersigned  </t>
  </si>
  <si>
    <t>Signature of the Employee with date</t>
  </si>
  <si>
    <t>Government Girls' General Degree College</t>
  </si>
  <si>
    <t>7, Mayurbhanj Road, Kolkata 700 023</t>
  </si>
  <si>
    <t>*</t>
  </si>
  <si>
    <t>Computation of Income Tax</t>
  </si>
  <si>
    <t>Taxable Income range</t>
  </si>
  <si>
    <t>Rate</t>
  </si>
  <si>
    <t>Tax</t>
  </si>
  <si>
    <t>(a) Up to ₹ 2,50,000 /-</t>
  </si>
  <si>
    <t>Nil</t>
  </si>
  <si>
    <t>(b) From ₹ 250,001/- to ₹ 5,00,000/-</t>
  </si>
  <si>
    <t>(c ) From ₹ 5,00,001/- to ₹ 10,00,000/-</t>
  </si>
  <si>
    <t>(d) ₹ 10,00,001/- and more</t>
  </si>
  <si>
    <t>Total: (a)+(b) + (c )+(d)</t>
  </si>
  <si>
    <t xml:space="preserve">Name:   </t>
  </si>
  <si>
    <t xml:space="preserve">Designation: </t>
  </si>
  <si>
    <t xml:space="preserve">PAN : </t>
  </si>
  <si>
    <t xml:space="preserve">I , </t>
  </si>
  <si>
    <t>A.G.P</t>
  </si>
  <si>
    <t>SpdA</t>
  </si>
  <si>
    <t>To change</t>
  </si>
  <si>
    <t>Principal</t>
  </si>
  <si>
    <t>Principal (DDO)</t>
  </si>
  <si>
    <t>Monthly tax payable</t>
  </si>
  <si>
    <t>(I) Other(s) (80G, 80CCD2, etc.) (Please mention)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</si>
  <si>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</si>
  <si>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</si>
  <si>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</si>
  <si>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</si>
  <si>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</si>
  <si>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</si>
  <si>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</si>
  <si>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</si>
  <si>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</si>
  <si>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</si>
  <si>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</si>
  <si>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</si>
  <si>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 xml:space="preserve">PAN: </t>
  </si>
  <si>
    <t xml:space="preserve">GPF A/C NO.: </t>
  </si>
  <si>
    <t>(                                                                                                                                                           only)</t>
  </si>
  <si>
    <t>Financial Year 2024-2025 (Assessment Year 2025-2026 ).</t>
  </si>
  <si>
    <t xml:space="preserve">Statement of PAY, ALLOWANCES &amp; DEDUCTIONS in the Financial Year 2024-25 (Assessment Year 2025-26) in respect of </t>
  </si>
  <si>
    <t>OLD TAX REGIME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</si>
</sst>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;&quot; (&quot;#,##0.00\);&quot; -&quot;#\ ;@\ "/>
    <numFmt numFmtId="165" formatCode="#,##0\ ;&quot; (&quot;#,##0\);&quot; -&quot;#\ ;@\ "/>
    <numFmt numFmtId="166" formatCode="mm/yy"/>
    <numFmt numFmtId="167" formatCode="_(* #,##0_);_(* \(#,##0\);_(* \-??_);_(@_)"/>
  </numFmts>
  <fonts count="18" x14ac:knownFonts="1">
    <font>
      <sz val="10"/>
      <name val="Arial"/>
      <family val="2"/>
      <charset val="1"/>
    </font>
    <font>
      <b/>
      <sz val="13"/>
      <name val="Arial"/>
      <family val="2"/>
      <charset val="1"/>
    </font>
    <font>
      <b/>
      <sz val="10"/>
      <name val="Arial"/>
      <family val="2"/>
      <charset val="1"/>
    </font>
    <font>
      <sz val="11.5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sz val="8"/>
      <color rgb="FFFF0000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sz val="14"/>
      <name val="Arial"/>
      <family val="2"/>
      <charset val="1"/>
    </font>
    <font>
      <sz val="13"/>
      <name val="Arial"/>
      <family val="2"/>
      <charset val="1"/>
    </font>
    <font>
      <b/>
      <sz val="12"/>
      <name val="Arial"/>
      <family val="2"/>
      <charset val="1"/>
    </font>
    <font>
      <sz val="12"/>
      <color rgb="FFFF0000"/>
      <name val="Arial"/>
      <family val="2"/>
      <charset val="1"/>
    </font>
    <font>
      <u/>
      <sz val="12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</font>
    <font>
      <sz val="12"/>
      <color theme="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C0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5" fillId="0" borderId="0" applyBorder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165" fontId="4" fillId="2" borderId="5" xfId="1" applyNumberFormat="1" applyFont="1" applyFill="1" applyBorder="1" applyAlignment="1" applyProtection="1">
      <alignment vertical="center" wrapText="1"/>
    </xf>
    <xf numFmtId="165" fontId="4" fillId="0" borderId="5" xfId="1" applyNumberFormat="1" applyFont="1" applyBorder="1" applyAlignment="1" applyProtection="1">
      <alignment vertical="center" wrapText="1"/>
    </xf>
    <xf numFmtId="165" fontId="4" fillId="3" borderId="5" xfId="1" applyNumberFormat="1" applyFont="1" applyFill="1" applyBorder="1" applyAlignment="1" applyProtection="1">
      <alignment vertical="center" wrapText="1"/>
    </xf>
    <xf numFmtId="165" fontId="4" fillId="4" borderId="5" xfId="1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 applyProtection="1">
      <alignment horizontal="center" vertical="center" wrapText="1"/>
    </xf>
    <xf numFmtId="165" fontId="7" fillId="0" borderId="5" xfId="1" applyNumberFormat="1" applyFont="1" applyBorder="1" applyAlignment="1" applyProtection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 applyProtection="1">
      <alignment vertical="center" wrapText="1"/>
    </xf>
    <xf numFmtId="165" fontId="0" fillId="2" borderId="5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0" fillId="0" borderId="0" xfId="0" applyNumberFormat="1" applyAlignment="1">
      <alignment horizontal="center"/>
    </xf>
    <xf numFmtId="165" fontId="0" fillId="0" borderId="0" xfId="1" applyNumberFormat="1" applyFont="1" applyBorder="1" applyProtection="1"/>
    <xf numFmtId="165" fontId="4" fillId="0" borderId="0" xfId="1" applyNumberFormat="1" applyFont="1" applyBorder="1" applyAlignment="1" applyProtection="1">
      <alignment horizontal="center" vertical="center" wrapText="1"/>
    </xf>
    <xf numFmtId="165" fontId="0" fillId="0" borderId="0" xfId="1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4" fillId="0" borderId="0" xfId="1" applyNumberFormat="1" applyFont="1" applyBorder="1" applyAlignment="1" applyProtection="1">
      <alignment horizontal="left" vertical="center" wrapText="1"/>
    </xf>
    <xf numFmtId="165" fontId="4" fillId="0" borderId="0" xfId="1" applyNumberFormat="1" applyFont="1" applyBorder="1" applyAlignment="1" applyProtection="1">
      <alignment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49" fontId="8" fillId="0" borderId="6" xfId="0" applyNumberFormat="1" applyFont="1" applyBorder="1" applyAlignment="1">
      <alignment horizontal="right"/>
    </xf>
    <xf numFmtId="0" fontId="8" fillId="0" borderId="7" xfId="0" applyFont="1" applyBorder="1"/>
    <xf numFmtId="165" fontId="8" fillId="0" borderId="8" xfId="1" applyNumberFormat="1" applyFont="1" applyBorder="1" applyProtection="1"/>
    <xf numFmtId="0" fontId="8" fillId="0" borderId="5" xfId="0" applyFont="1" applyBorder="1" applyAlignment="1">
      <alignment wrapText="1"/>
    </xf>
    <xf numFmtId="165" fontId="8" fillId="0" borderId="2" xfId="1" applyNumberFormat="1" applyFont="1" applyBorder="1" applyProtection="1"/>
    <xf numFmtId="165" fontId="8" fillId="0" borderId="7" xfId="1" applyNumberFormat="1" applyFont="1" applyBorder="1" applyProtection="1"/>
    <xf numFmtId="0" fontId="8" fillId="0" borderId="7" xfId="0" applyFont="1" applyBorder="1" applyAlignment="1">
      <alignment wrapText="1"/>
    </xf>
    <xf numFmtId="49" fontId="8" fillId="0" borderId="0" xfId="0" applyNumberFormat="1" applyFont="1" applyAlignment="1">
      <alignment horizontal="right"/>
    </xf>
    <xf numFmtId="0" fontId="8" fillId="0" borderId="6" xfId="0" applyFont="1" applyBorder="1"/>
    <xf numFmtId="0" fontId="8" fillId="0" borderId="8" xfId="0" applyFont="1" applyBorder="1"/>
    <xf numFmtId="165" fontId="8" fillId="0" borderId="0" xfId="1" applyNumberFormat="1" applyFont="1" applyBorder="1" applyProtection="1"/>
    <xf numFmtId="165" fontId="8" fillId="5" borderId="2" xfId="1" applyNumberFormat="1" applyFont="1" applyFill="1" applyBorder="1" applyProtection="1"/>
    <xf numFmtId="165" fontId="8" fillId="0" borderId="10" xfId="1" applyNumberFormat="1" applyFont="1" applyBorder="1" applyProtection="1"/>
    <xf numFmtId="165" fontId="8" fillId="2" borderId="0" xfId="1" applyNumberFormat="1" applyFont="1" applyFill="1" applyBorder="1" applyProtection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right"/>
    </xf>
    <xf numFmtId="165" fontId="8" fillId="2" borderId="2" xfId="1" applyNumberFormat="1" applyFont="1" applyFill="1" applyBorder="1" applyProtection="1"/>
    <xf numFmtId="0" fontId="8" fillId="6" borderId="7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>
      <alignment horizontal="right"/>
    </xf>
    <xf numFmtId="165" fontId="8" fillId="2" borderId="2" xfId="1" applyNumberFormat="1" applyFont="1" applyFill="1" applyBorder="1" applyAlignment="1" applyProtection="1">
      <alignment horizontal="right"/>
    </xf>
    <xf numFmtId="165" fontId="8" fillId="2" borderId="9" xfId="1" applyNumberFormat="1" applyFont="1" applyFill="1" applyBorder="1" applyProtection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8" fillId="0" borderId="3" xfId="1" applyNumberFormat="1" applyFont="1" applyBorder="1" applyProtection="1"/>
    <xf numFmtId="165" fontId="8" fillId="0" borderId="5" xfId="1" applyNumberFormat="1" applyFont="1" applyBorder="1" applyProtection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165" fontId="8" fillId="0" borderId="18" xfId="1" applyNumberFormat="1" applyFont="1" applyBorder="1" applyProtection="1"/>
    <xf numFmtId="0" fontId="8" fillId="0" borderId="6" xfId="0" applyFont="1" applyBorder="1" applyAlignment="1">
      <alignment horizontal="left"/>
    </xf>
    <xf numFmtId="0" fontId="8" fillId="0" borderId="5" xfId="0" applyFont="1" applyBorder="1"/>
    <xf numFmtId="0" fontId="0" fillId="0" borderId="7" xfId="0" applyBorder="1"/>
    <xf numFmtId="0" fontId="0" fillId="0" borderId="8" xfId="0" applyBorder="1"/>
    <xf numFmtId="0" fontId="13" fillId="0" borderId="7" xfId="0" applyFont="1" applyBorder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49" fontId="9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6" xfId="0" applyFont="1" applyBorder="1"/>
    <xf numFmtId="9" fontId="8" fillId="0" borderId="7" xfId="0" applyNumberFormat="1" applyFont="1" applyBorder="1" applyAlignment="1">
      <alignment horizontal="left"/>
    </xf>
    <xf numFmtId="165" fontId="8" fillId="0" borderId="0" xfId="0" applyNumberFormat="1" applyFont="1"/>
    <xf numFmtId="0" fontId="8" fillId="7" borderId="0" xfId="0" applyFont="1" applyFill="1"/>
    <xf numFmtId="0" fontId="0" fillId="7" borderId="0" xfId="0" applyFill="1"/>
    <xf numFmtId="49" fontId="13" fillId="3" borderId="6" xfId="0" applyNumberFormat="1" applyFont="1" applyFill="1" applyBorder="1" applyAlignment="1">
      <alignment horizontal="right"/>
    </xf>
    <xf numFmtId="0" fontId="13" fillId="3" borderId="7" xfId="0" applyFont="1" applyFill="1" applyBorder="1"/>
    <xf numFmtId="165" fontId="13" fillId="3" borderId="8" xfId="1" applyNumberFormat="1" applyFont="1" applyFill="1" applyBorder="1" applyProtection="1"/>
    <xf numFmtId="0" fontId="13" fillId="3" borderId="5" xfId="0" applyFont="1" applyFill="1" applyBorder="1" applyAlignment="1">
      <alignment wrapText="1"/>
    </xf>
    <xf numFmtId="165" fontId="13" fillId="3" borderId="2" xfId="1" applyNumberFormat="1" applyFont="1" applyFill="1" applyBorder="1" applyProtection="1"/>
    <xf numFmtId="0" fontId="13" fillId="3" borderId="0" xfId="0" applyFont="1" applyFill="1"/>
    <xf numFmtId="0" fontId="16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17" fillId="7" borderId="6" xfId="0" applyNumberFormat="1" applyFont="1" applyFill="1" applyBorder="1" applyAlignment="1">
      <alignment horizontal="right"/>
    </xf>
    <xf numFmtId="0" fontId="17" fillId="7" borderId="7" xfId="0" applyFont="1" applyFill="1" applyBorder="1"/>
    <xf numFmtId="165" fontId="17" fillId="7" borderId="8" xfId="1" applyNumberFormat="1" applyFont="1" applyFill="1" applyBorder="1" applyProtection="1"/>
    <xf numFmtId="0" fontId="17" fillId="7" borderId="5" xfId="0" applyFont="1" applyFill="1" applyBorder="1" applyAlignment="1">
      <alignment wrapText="1"/>
    </xf>
    <xf numFmtId="1" fontId="17" fillId="7" borderId="9" xfId="1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10" workbookViewId="0">
      <selection activeCell="B14" sqref="B14"/>
    </sheetView>
  </sheetViews>
  <sheetFormatPr defaultColWidth="8.7109375" defaultRowHeight="12.75" x14ac:dyDescent="0.2"/>
  <cols>
    <col min="1" max="1" width="7" style="1" customWidth="1"/>
    <col min="2" max="2" width="12.28515625" customWidth="1"/>
    <col min="3" max="3" width="9.42578125" customWidth="1"/>
    <col min="4" max="4" width="13" customWidth="1"/>
    <col min="5" max="5" width="10.5703125" customWidth="1"/>
    <col min="7" max="7" width="5.5703125" customWidth="1"/>
    <col min="8" max="8" width="11.42578125" customWidth="1"/>
    <col min="10" max="10" width="4.7109375" customWidth="1"/>
    <col min="11" max="11" width="9.85546875" style="1" customWidth="1"/>
    <col min="12" max="12" width="6.5703125" customWidth="1"/>
    <col min="13" max="13" width="6.42578125" customWidth="1"/>
    <col min="14" max="14" width="12.28515625" customWidth="1"/>
    <col min="15" max="15" width="20.85546875" style="1" customWidth="1"/>
  </cols>
  <sheetData>
    <row r="1" spans="1:15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6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7.5" customHeight="1" x14ac:dyDescent="0.2">
      <c r="L3" s="4"/>
      <c r="M3" s="4"/>
      <c r="N3" s="4"/>
      <c r="O3" s="5"/>
    </row>
    <row r="4" spans="1:15" ht="35.1" customHeight="1" x14ac:dyDescent="0.2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21.6" customHeight="1" x14ac:dyDescent="0.2">
      <c r="A5" s="91" t="s">
        <v>161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7.850000000000001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ht="17.850000000000001" customHeight="1" x14ac:dyDescent="0.2">
      <c r="A7" s="6"/>
      <c r="B7" s="6"/>
      <c r="C7" s="6"/>
      <c r="D7" s="6"/>
      <c r="F7" s="6"/>
      <c r="G7" s="6"/>
      <c r="H7" s="6" t="s">
        <v>157</v>
      </c>
      <c r="I7" s="6"/>
      <c r="J7" s="6"/>
      <c r="K7" s="6"/>
      <c r="L7" s="6"/>
      <c r="M7" s="6"/>
      <c r="N7" s="6"/>
      <c r="O7" s="6"/>
    </row>
    <row r="8" spans="1:15" ht="17.100000000000001" customHeight="1" x14ac:dyDescent="0.2">
      <c r="A8" s="7"/>
      <c r="C8" s="8"/>
      <c r="D8" s="8"/>
      <c r="E8" s="8"/>
      <c r="F8" s="8"/>
      <c r="G8" s="8"/>
      <c r="H8" s="7" t="s">
        <v>158</v>
      </c>
      <c r="J8" s="8"/>
      <c r="K8" s="8"/>
      <c r="L8" s="8"/>
      <c r="M8" s="8"/>
      <c r="N8" s="8"/>
    </row>
    <row r="9" spans="1:15" ht="16.5" customHeight="1" x14ac:dyDescent="0.2">
      <c r="A9" s="7"/>
      <c r="B9" s="8"/>
      <c r="C9" s="93"/>
      <c r="D9" s="93"/>
      <c r="E9" s="1"/>
      <c r="F9" s="1"/>
      <c r="G9" s="1"/>
      <c r="H9" s="1"/>
      <c r="I9" s="1"/>
      <c r="J9" s="1"/>
      <c r="L9" s="1"/>
      <c r="M9" s="1"/>
      <c r="N9" s="1"/>
    </row>
    <row r="10" spans="1:15" ht="12.75" customHeight="1" x14ac:dyDescent="0.2">
      <c r="A10" s="9"/>
      <c r="B10" s="94" t="s">
        <v>1</v>
      </c>
      <c r="C10" s="94"/>
      <c r="D10" s="94"/>
      <c r="E10" s="94"/>
      <c r="F10" s="94"/>
      <c r="G10" s="94"/>
      <c r="H10" s="94"/>
      <c r="I10" s="95" t="s">
        <v>2</v>
      </c>
      <c r="J10" s="95"/>
      <c r="K10" s="95"/>
      <c r="L10" s="95"/>
      <c r="M10" s="95"/>
      <c r="N10" s="96" t="s">
        <v>3</v>
      </c>
      <c r="O10" s="98" t="s">
        <v>4</v>
      </c>
    </row>
    <row r="11" spans="1:15" ht="12.75" customHeight="1" x14ac:dyDescent="0.2">
      <c r="A11" s="97" t="s">
        <v>5</v>
      </c>
      <c r="B11" s="99" t="s">
        <v>6</v>
      </c>
      <c r="C11" s="99" t="s">
        <v>138</v>
      </c>
      <c r="D11" s="100" t="s">
        <v>7</v>
      </c>
      <c r="E11" s="99" t="s">
        <v>8</v>
      </c>
      <c r="F11" s="99" t="s">
        <v>9</v>
      </c>
      <c r="G11" s="101" t="s">
        <v>139</v>
      </c>
      <c r="H11" s="101" t="s">
        <v>10</v>
      </c>
      <c r="I11" s="94" t="s">
        <v>11</v>
      </c>
      <c r="J11" s="99" t="s">
        <v>12</v>
      </c>
      <c r="K11" s="100" t="s">
        <v>13</v>
      </c>
      <c r="L11" s="100" t="s">
        <v>14</v>
      </c>
      <c r="M11" s="97" t="s">
        <v>15</v>
      </c>
      <c r="N11" s="96"/>
      <c r="O11" s="98"/>
    </row>
    <row r="12" spans="1:15" ht="14.1" customHeight="1" x14ac:dyDescent="0.2">
      <c r="A12" s="97"/>
      <c r="B12" s="99"/>
      <c r="C12" s="99"/>
      <c r="D12" s="100"/>
      <c r="E12" s="99"/>
      <c r="F12" s="99"/>
      <c r="G12" s="101"/>
      <c r="H12" s="101"/>
      <c r="I12" s="94"/>
      <c r="J12" s="99"/>
      <c r="K12" s="100"/>
      <c r="L12" s="100"/>
      <c r="M12" s="97"/>
      <c r="N12" s="97"/>
      <c r="O12" s="98"/>
    </row>
    <row r="13" spans="1:15" ht="24" customHeight="1" x14ac:dyDescent="0.2">
      <c r="A13" s="10" t="s">
        <v>145</v>
      </c>
      <c r="B13" s="14">
        <v>0</v>
      </c>
      <c r="C13" s="11"/>
      <c r="D13" s="12">
        <f t="shared" ref="D13:D24" si="0">B13+C13</f>
        <v>0</v>
      </c>
      <c r="E13" s="13">
        <f>ROUND(0.1*(D13),0)</f>
        <v>0</v>
      </c>
      <c r="F13" s="14">
        <f>MIN(0.12*B13,12000)</f>
        <v>0</v>
      </c>
      <c r="G13" s="11"/>
      <c r="H13" s="12">
        <f t="shared" ref="H13:H26" si="1">SUM(D13:G13)</f>
        <v>0</v>
      </c>
      <c r="I13" s="11"/>
      <c r="J13" s="11"/>
      <c r="K13" s="11"/>
      <c r="L13" s="11"/>
      <c r="M13" s="11"/>
      <c r="N13" s="12">
        <f t="shared" ref="N13:N25" si="2">H13-I13-J13-K13-L13-M13</f>
        <v>0</v>
      </c>
      <c r="O13" s="15"/>
    </row>
    <row r="14" spans="1:15" ht="24" customHeight="1" x14ac:dyDescent="0.2">
      <c r="A14" s="10" t="s">
        <v>146</v>
      </c>
      <c r="B14" s="11">
        <f>B13</f>
        <v>0</v>
      </c>
      <c r="C14" s="11"/>
      <c r="D14" s="12">
        <f t="shared" si="0"/>
        <v>0</v>
      </c>
      <c r="E14" s="13">
        <f>ROUND(0.1*(D14),0)</f>
        <v>0</v>
      </c>
      <c r="F14" s="14">
        <f t="shared" ref="F14:F24" si="3">MIN(0.12*B14,12000)</f>
        <v>0</v>
      </c>
      <c r="G14" s="11"/>
      <c r="H14" s="12">
        <f t="shared" si="1"/>
        <v>0</v>
      </c>
      <c r="I14" s="11"/>
      <c r="J14" s="11"/>
      <c r="K14" s="11"/>
      <c r="L14" s="11"/>
      <c r="M14" s="11"/>
      <c r="N14" s="12">
        <f t="shared" si="2"/>
        <v>0</v>
      </c>
      <c r="O14" s="15"/>
    </row>
    <row r="15" spans="1:15" ht="24" customHeight="1" x14ac:dyDescent="0.2">
      <c r="A15" s="10" t="s">
        <v>147</v>
      </c>
      <c r="B15" s="11">
        <f t="shared" ref="B15:B16" si="4">B14</f>
        <v>0</v>
      </c>
      <c r="C15" s="11"/>
      <c r="D15" s="12">
        <f t="shared" si="0"/>
        <v>0</v>
      </c>
      <c r="E15" s="13">
        <f>ROUND(0.14*(D15),0)</f>
        <v>0</v>
      </c>
      <c r="F15" s="14">
        <f t="shared" si="3"/>
        <v>0</v>
      </c>
      <c r="G15" s="11"/>
      <c r="H15" s="12">
        <f t="shared" si="1"/>
        <v>0</v>
      </c>
      <c r="I15" s="11"/>
      <c r="J15" s="11"/>
      <c r="K15" s="11"/>
      <c r="L15" s="11"/>
      <c r="M15" s="11"/>
      <c r="N15" s="12">
        <f t="shared" si="2"/>
        <v>0</v>
      </c>
      <c r="O15" s="15"/>
    </row>
    <row r="16" spans="1:15" ht="24" customHeight="1" x14ac:dyDescent="0.2">
      <c r="A16" s="10" t="s">
        <v>148</v>
      </c>
      <c r="B16" s="11">
        <f t="shared" si="4"/>
        <v>0</v>
      </c>
      <c r="C16" s="11"/>
      <c r="D16" s="12">
        <f t="shared" si="0"/>
        <v>0</v>
      </c>
      <c r="E16" s="13">
        <f t="shared" ref="E16:E24" si="5">ROUND(0.14*(D16),0)</f>
        <v>0</v>
      </c>
      <c r="F16" s="14">
        <f t="shared" si="3"/>
        <v>0</v>
      </c>
      <c r="G16" s="11"/>
      <c r="H16" s="12">
        <f t="shared" si="1"/>
        <v>0</v>
      </c>
      <c r="I16" s="11"/>
      <c r="J16" s="11"/>
      <c r="K16" s="11"/>
      <c r="L16" s="11"/>
      <c r="M16" s="11"/>
      <c r="N16" s="12">
        <f t="shared" si="2"/>
        <v>0</v>
      </c>
      <c r="O16" s="15"/>
    </row>
    <row r="17" spans="1:15" ht="24" customHeight="1" x14ac:dyDescent="0.2">
      <c r="A17" s="16" t="s">
        <v>149</v>
      </c>
      <c r="B17" s="11">
        <f>ROUND(B16*103/100,-2)</f>
        <v>0</v>
      </c>
      <c r="C17" s="11"/>
      <c r="D17" s="12">
        <f t="shared" si="0"/>
        <v>0</v>
      </c>
      <c r="E17" s="13">
        <f t="shared" si="5"/>
        <v>0</v>
      </c>
      <c r="F17" s="14">
        <f t="shared" si="3"/>
        <v>0</v>
      </c>
      <c r="G17" s="11"/>
      <c r="H17" s="12">
        <f t="shared" si="1"/>
        <v>0</v>
      </c>
      <c r="I17" s="11"/>
      <c r="J17" s="11"/>
      <c r="K17" s="11"/>
      <c r="L17" s="11"/>
      <c r="M17" s="11"/>
      <c r="N17" s="12">
        <f t="shared" si="2"/>
        <v>0</v>
      </c>
      <c r="O17" s="15"/>
    </row>
    <row r="18" spans="1:15" ht="24" customHeight="1" x14ac:dyDescent="0.2">
      <c r="A18" s="10" t="s">
        <v>150</v>
      </c>
      <c r="B18" s="11">
        <f>B17</f>
        <v>0</v>
      </c>
      <c r="C18" s="11"/>
      <c r="D18" s="12">
        <f t="shared" si="0"/>
        <v>0</v>
      </c>
      <c r="E18" s="13">
        <f t="shared" si="5"/>
        <v>0</v>
      </c>
      <c r="F18" s="14">
        <f t="shared" si="3"/>
        <v>0</v>
      </c>
      <c r="G18" s="11"/>
      <c r="H18" s="12">
        <f t="shared" si="1"/>
        <v>0</v>
      </c>
      <c r="I18" s="11"/>
      <c r="J18" s="11"/>
      <c r="K18" s="11"/>
      <c r="L18" s="11"/>
      <c r="M18" s="11"/>
      <c r="N18" s="12">
        <f t="shared" si="2"/>
        <v>0</v>
      </c>
      <c r="O18" s="15"/>
    </row>
    <row r="19" spans="1:15" ht="24" customHeight="1" x14ac:dyDescent="0.2">
      <c r="A19" s="10" t="s">
        <v>151</v>
      </c>
      <c r="B19" s="11">
        <f t="shared" ref="B19:B24" si="6">B18</f>
        <v>0</v>
      </c>
      <c r="C19" s="11"/>
      <c r="D19" s="12">
        <f t="shared" si="0"/>
        <v>0</v>
      </c>
      <c r="E19" s="13">
        <f t="shared" si="5"/>
        <v>0</v>
      </c>
      <c r="F19" s="14">
        <f t="shared" si="3"/>
        <v>0</v>
      </c>
      <c r="G19" s="11"/>
      <c r="H19" s="12">
        <f t="shared" si="1"/>
        <v>0</v>
      </c>
      <c r="I19" s="11"/>
      <c r="J19" s="11"/>
      <c r="K19" s="11"/>
      <c r="L19" s="11"/>
      <c r="M19" s="11"/>
      <c r="N19" s="12">
        <f t="shared" si="2"/>
        <v>0</v>
      </c>
      <c r="O19" s="15"/>
    </row>
    <row r="20" spans="1:15" ht="24" customHeight="1" x14ac:dyDescent="0.2">
      <c r="A20" s="10" t="s">
        <v>152</v>
      </c>
      <c r="B20" s="11">
        <f t="shared" si="6"/>
        <v>0</v>
      </c>
      <c r="C20" s="11"/>
      <c r="D20" s="12">
        <f t="shared" si="0"/>
        <v>0</v>
      </c>
      <c r="E20" s="13">
        <f t="shared" si="5"/>
        <v>0</v>
      </c>
      <c r="F20" s="14">
        <f t="shared" si="3"/>
        <v>0</v>
      </c>
      <c r="G20" s="11"/>
      <c r="H20" s="12">
        <f t="shared" si="1"/>
        <v>0</v>
      </c>
      <c r="I20" s="11"/>
      <c r="J20" s="11"/>
      <c r="K20" s="11"/>
      <c r="L20" s="11"/>
      <c r="M20" s="11"/>
      <c r="N20" s="12">
        <f t="shared" si="2"/>
        <v>0</v>
      </c>
      <c r="O20" s="15"/>
    </row>
    <row r="21" spans="1:15" ht="24" customHeight="1" x14ac:dyDescent="0.2">
      <c r="A21" s="10" t="s">
        <v>153</v>
      </c>
      <c r="B21" s="11">
        <f t="shared" si="6"/>
        <v>0</v>
      </c>
      <c r="C21" s="11"/>
      <c r="D21" s="12">
        <f t="shared" si="0"/>
        <v>0</v>
      </c>
      <c r="E21" s="13">
        <f t="shared" si="5"/>
        <v>0</v>
      </c>
      <c r="F21" s="14">
        <f t="shared" si="3"/>
        <v>0</v>
      </c>
      <c r="G21" s="11"/>
      <c r="H21" s="12">
        <f t="shared" si="1"/>
        <v>0</v>
      </c>
      <c r="I21" s="11"/>
      <c r="J21" s="11"/>
      <c r="K21" s="11"/>
      <c r="L21" s="11"/>
      <c r="M21" s="11"/>
      <c r="N21" s="12">
        <f t="shared" si="2"/>
        <v>0</v>
      </c>
      <c r="O21" s="17"/>
    </row>
    <row r="22" spans="1:15" ht="24" customHeight="1" x14ac:dyDescent="0.2">
      <c r="A22" s="10" t="s">
        <v>154</v>
      </c>
      <c r="B22" s="11">
        <f t="shared" si="6"/>
        <v>0</v>
      </c>
      <c r="C22" s="11"/>
      <c r="D22" s="12">
        <f t="shared" si="0"/>
        <v>0</v>
      </c>
      <c r="E22" s="13">
        <f t="shared" si="5"/>
        <v>0</v>
      </c>
      <c r="F22" s="14">
        <f t="shared" si="3"/>
        <v>0</v>
      </c>
      <c r="G22" s="11"/>
      <c r="H22" s="12">
        <f t="shared" si="1"/>
        <v>0</v>
      </c>
      <c r="I22" s="11"/>
      <c r="J22" s="11"/>
      <c r="K22" s="11"/>
      <c r="L22" s="11"/>
      <c r="M22" s="11"/>
      <c r="N22" s="12">
        <f t="shared" si="2"/>
        <v>0</v>
      </c>
      <c r="O22" s="17"/>
    </row>
    <row r="23" spans="1:15" ht="24" customHeight="1" x14ac:dyDescent="0.2">
      <c r="A23" s="10" t="s">
        <v>155</v>
      </c>
      <c r="B23" s="11">
        <f t="shared" si="6"/>
        <v>0</v>
      </c>
      <c r="C23" s="11"/>
      <c r="D23" s="12">
        <f t="shared" si="0"/>
        <v>0</v>
      </c>
      <c r="E23" s="13">
        <f t="shared" si="5"/>
        <v>0</v>
      </c>
      <c r="F23" s="14">
        <f t="shared" si="3"/>
        <v>0</v>
      </c>
      <c r="G23" s="11"/>
      <c r="H23" s="12">
        <f t="shared" si="1"/>
        <v>0</v>
      </c>
      <c r="I23" s="11"/>
      <c r="J23" s="11"/>
      <c r="K23" s="11"/>
      <c r="L23" s="11"/>
      <c r="M23" s="11"/>
      <c r="N23" s="12">
        <f t="shared" si="2"/>
        <v>0</v>
      </c>
      <c r="O23" s="18"/>
    </row>
    <row r="24" spans="1:15" ht="24" customHeight="1" x14ac:dyDescent="0.2">
      <c r="A24" s="10" t="s">
        <v>156</v>
      </c>
      <c r="B24" s="11">
        <f t="shared" si="6"/>
        <v>0</v>
      </c>
      <c r="C24" s="11"/>
      <c r="D24" s="12">
        <f t="shared" si="0"/>
        <v>0</v>
      </c>
      <c r="E24" s="13">
        <f t="shared" si="5"/>
        <v>0</v>
      </c>
      <c r="F24" s="14">
        <f t="shared" si="3"/>
        <v>0</v>
      </c>
      <c r="G24" s="11"/>
      <c r="H24" s="12">
        <f t="shared" si="1"/>
        <v>0</v>
      </c>
      <c r="I24" s="11"/>
      <c r="J24" s="11"/>
      <c r="K24" s="11"/>
      <c r="L24" s="11"/>
      <c r="M24" s="11"/>
      <c r="N24" s="12">
        <f t="shared" si="2"/>
        <v>0</v>
      </c>
      <c r="O24" s="18"/>
    </row>
    <row r="25" spans="1:15" ht="7.5" customHeight="1" x14ac:dyDescent="0.2">
      <c r="A25" s="1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f t="shared" si="2"/>
        <v>0</v>
      </c>
      <c r="O25" s="17"/>
    </row>
    <row r="26" spans="1:15" s="23" customFormat="1" ht="20.100000000000001" customHeight="1" x14ac:dyDescent="0.2">
      <c r="A26" s="20" t="s">
        <v>16</v>
      </c>
      <c r="B26" s="11"/>
      <c r="C26" s="11"/>
      <c r="D26" s="11"/>
      <c r="E26" s="11"/>
      <c r="F26" s="11"/>
      <c r="G26" s="11"/>
      <c r="H26" s="12">
        <f t="shared" si="1"/>
        <v>0</v>
      </c>
      <c r="I26" s="11"/>
      <c r="J26" s="11"/>
      <c r="K26" s="21"/>
      <c r="L26" s="11"/>
      <c r="M26" s="11"/>
      <c r="N26" s="21">
        <f>H26-I26-J26-L26-M26</f>
        <v>0</v>
      </c>
      <c r="O26" s="22"/>
    </row>
    <row r="27" spans="1:15" ht="24.6" customHeight="1" x14ac:dyDescent="0.2">
      <c r="A27" s="19" t="s">
        <v>17</v>
      </c>
      <c r="B27" s="12">
        <f t="shared" ref="B27:J27" si="7">SUM(B13:B26)</f>
        <v>0</v>
      </c>
      <c r="C27" s="12">
        <f t="shared" si="7"/>
        <v>0</v>
      </c>
      <c r="D27" s="12">
        <f t="shared" si="7"/>
        <v>0</v>
      </c>
      <c r="E27" s="12">
        <f t="shared" si="7"/>
        <v>0</v>
      </c>
      <c r="F27" s="12">
        <f t="shared" si="7"/>
        <v>0</v>
      </c>
      <c r="G27" s="12"/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>SUM(K13:K24)+K26</f>
        <v>0</v>
      </c>
      <c r="L27" s="12">
        <f>SUM(L13:L26)</f>
        <v>0</v>
      </c>
      <c r="M27" s="12">
        <f>SUM(M13:M26)</f>
        <v>0</v>
      </c>
      <c r="N27" s="12">
        <f>SUM(N13:N26)</f>
        <v>0</v>
      </c>
      <c r="O27" s="17"/>
    </row>
    <row r="28" spans="1:15" ht="14.1" customHeight="1" x14ac:dyDescent="0.2">
      <c r="A28" s="24"/>
      <c r="K28" s="25"/>
      <c r="L28" s="26"/>
      <c r="M28" s="26"/>
      <c r="N28" s="26"/>
      <c r="O28" s="27"/>
    </row>
    <row r="29" spans="1:15" ht="14.1" customHeight="1" x14ac:dyDescent="0.2">
      <c r="A29" s="28" t="s">
        <v>18</v>
      </c>
      <c r="C29" s="29">
        <f>H27</f>
        <v>0</v>
      </c>
      <c r="D29" s="29" t="s">
        <v>159</v>
      </c>
      <c r="K29" s="25"/>
      <c r="L29" s="30" t="s">
        <v>19</v>
      </c>
      <c r="M29" s="26"/>
      <c r="N29" s="26"/>
      <c r="O29" s="27"/>
    </row>
    <row r="30" spans="1:15" ht="14.1" customHeight="1" x14ac:dyDescent="0.2">
      <c r="A30" s="24"/>
      <c r="H30" s="31"/>
      <c r="K30" s="31"/>
      <c r="L30" s="102"/>
      <c r="M30" s="102"/>
      <c r="N30" s="102"/>
      <c r="O30" s="27"/>
    </row>
    <row r="31" spans="1:15" ht="14.1" customHeight="1" x14ac:dyDescent="0.2">
      <c r="A31" s="24"/>
      <c r="K31" s="25"/>
      <c r="L31" s="26"/>
      <c r="M31" s="26"/>
      <c r="N31" s="26"/>
      <c r="O31" s="27"/>
    </row>
    <row r="32" spans="1:15" ht="14.1" customHeight="1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2:11" ht="14.1" customHeight="1" x14ac:dyDescent="0.2">
      <c r="B33" s="32" t="s">
        <v>20</v>
      </c>
      <c r="K33" s="1" t="s">
        <v>142</v>
      </c>
    </row>
    <row r="34" spans="2:11" ht="14.1" customHeight="1" x14ac:dyDescent="0.2">
      <c r="K34" s="1" t="s">
        <v>21</v>
      </c>
    </row>
  </sheetData>
  <mergeCells count="22">
    <mergeCell ref="L30:N30"/>
    <mergeCell ref="I11:I12"/>
    <mergeCell ref="J11:J12"/>
    <mergeCell ref="K11:K12"/>
    <mergeCell ref="L11:L12"/>
    <mergeCell ref="M11:M12"/>
    <mergeCell ref="A4:O4"/>
    <mergeCell ref="A5:O5"/>
    <mergeCell ref="A6:O6"/>
    <mergeCell ref="C9:D9"/>
    <mergeCell ref="B10:H10"/>
    <mergeCell ref="I10:M10"/>
    <mergeCell ref="N10:N12"/>
    <mergeCell ref="O10:O12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9999999999998" right="0" top="0" bottom="3.9583333333333297E-2" header="0.51180555555555496" footer="0"/>
  <pageSetup paperSize="9" scale="84" firstPageNumber="0" orientation="landscape" horizontalDpi="300" verticalDpi="300" r:id="rId1"/>
  <headerFooter>
    <oddFooter>&amp;C&amp;"Times New Roman,Regular"&amp;12Page &amp;P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8"/>
  <sheetViews>
    <sheetView tabSelected="1" view="pageBreakPreview" topLeftCell="A13" workbookViewId="0">
      <selection activeCell="L15" sqref="L15"/>
    </sheetView>
  </sheetViews>
  <sheetFormatPr defaultColWidth="9" defaultRowHeight="15" x14ac:dyDescent="0.2"/>
  <cols>
    <col min="1" max="1" width="4.28515625" style="32" customWidth="1"/>
    <col min="2" max="2" width="12.85546875" style="32" customWidth="1"/>
    <col min="3" max="3" width="9" style="32"/>
    <col min="4" max="5" width="8.140625" style="32" customWidth="1"/>
    <col min="6" max="6" width="7.5703125" style="32" customWidth="1"/>
    <col min="7" max="7" width="9.85546875" style="32" customWidth="1"/>
    <col min="8" max="8" width="17.42578125" style="32" customWidth="1"/>
    <col min="9" max="9" width="3.42578125" style="32" customWidth="1"/>
    <col min="10" max="10" width="13" style="32" customWidth="1"/>
    <col min="11" max="11" width="3.7109375" style="32" customWidth="1"/>
    <col min="12" max="12" width="21.5703125" style="32" customWidth="1"/>
    <col min="13" max="14" width="9" style="32"/>
    <col min="15" max="15" width="10.28515625" style="32" bestFit="1" customWidth="1"/>
    <col min="16" max="1024" width="9" style="32"/>
  </cols>
  <sheetData>
    <row r="1" spans="1:12" ht="19.899999999999999" customHeight="1" x14ac:dyDescent="0.2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9.899999999999999" customHeight="1" x14ac:dyDescent="0.2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9.899999999999999" customHeight="1" x14ac:dyDescent="0.25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9.899999999999999" customHeight="1" x14ac:dyDescent="0.25">
      <c r="A4" s="33" t="s">
        <v>160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9.899999999999999" customHeight="1" x14ac:dyDescent="0.25">
      <c r="D5" s="89" t="s">
        <v>162</v>
      </c>
      <c r="E5" s="89"/>
    </row>
    <row r="6" spans="1:12" ht="19.899999999999999" customHeight="1" x14ac:dyDescent="0.25">
      <c r="A6" s="33" t="s">
        <v>134</v>
      </c>
      <c r="B6" s="33"/>
      <c r="C6" s="33"/>
      <c r="D6" s="33"/>
      <c r="E6" s="33"/>
      <c r="F6" s="33"/>
      <c r="G6" s="33"/>
      <c r="H6" s="34" t="s">
        <v>135</v>
      </c>
      <c r="I6" s="33"/>
      <c r="K6" s="33"/>
      <c r="L6" s="33"/>
    </row>
    <row r="7" spans="1:12" ht="19.899999999999999" customHeight="1" x14ac:dyDescent="0.25">
      <c r="A7" s="33"/>
      <c r="B7" s="33"/>
      <c r="C7" s="33"/>
      <c r="D7" s="33"/>
      <c r="E7" s="33"/>
      <c r="F7" s="33"/>
      <c r="G7" s="33"/>
      <c r="H7" s="33" t="s">
        <v>136</v>
      </c>
      <c r="I7" s="33"/>
      <c r="K7" s="33"/>
      <c r="L7" s="33"/>
    </row>
    <row r="8" spans="1:12" ht="19.899999999999999" customHeight="1" x14ac:dyDescent="0.2"/>
    <row r="9" spans="1:12" ht="19.899999999999999" customHeight="1" x14ac:dyDescent="0.2"/>
    <row r="10" spans="1:12" ht="19.899999999999999" customHeight="1" x14ac:dyDescent="0.2"/>
    <row r="11" spans="1:12" ht="19.899999999999999" customHeight="1" x14ac:dyDescent="0.2">
      <c r="A11" s="35" t="s">
        <v>25</v>
      </c>
      <c r="B11" s="36" t="s">
        <v>26</v>
      </c>
      <c r="C11" s="36"/>
      <c r="D11" s="36"/>
      <c r="E11" s="36"/>
      <c r="F11" s="36"/>
      <c r="G11" s="36"/>
      <c r="H11" s="36"/>
      <c r="I11" s="36"/>
      <c r="J11" s="37"/>
      <c r="K11" s="38" t="s">
        <v>27</v>
      </c>
      <c r="L11" s="39">
        <f>Salary!H27</f>
        <v>0</v>
      </c>
    </row>
    <row r="12" spans="1:12" ht="19.899999999999999" customHeight="1" x14ac:dyDescent="0.2">
      <c r="A12" s="35" t="s">
        <v>28</v>
      </c>
      <c r="B12" s="36" t="s">
        <v>29</v>
      </c>
      <c r="C12" s="36"/>
      <c r="D12" s="36"/>
      <c r="E12" s="36"/>
      <c r="F12" s="36"/>
      <c r="G12" s="36"/>
      <c r="H12" s="36"/>
      <c r="I12" s="36"/>
      <c r="J12" s="40"/>
      <c r="K12" s="41"/>
      <c r="L12" s="37"/>
    </row>
    <row r="13" spans="1:12" ht="19.899999999999999" customHeight="1" x14ac:dyDescent="0.2">
      <c r="A13" s="42"/>
      <c r="B13" s="43" t="s">
        <v>30</v>
      </c>
      <c r="C13" s="36" t="s">
        <v>31</v>
      </c>
      <c r="D13" s="36"/>
      <c r="E13" s="36"/>
      <c r="F13" s="36"/>
      <c r="G13" s="36"/>
      <c r="H13" s="44"/>
      <c r="I13" s="38" t="s">
        <v>27</v>
      </c>
      <c r="J13" s="39">
        <f>Salary!F27</f>
        <v>0</v>
      </c>
      <c r="L13" s="45"/>
    </row>
    <row r="14" spans="1:12" ht="19.899999999999999" customHeight="1" x14ac:dyDescent="0.2">
      <c r="A14" s="42"/>
      <c r="B14" s="43" t="s">
        <v>32</v>
      </c>
      <c r="C14" s="36" t="s">
        <v>33</v>
      </c>
      <c r="D14" s="36"/>
      <c r="E14" s="36"/>
      <c r="F14" s="36"/>
      <c r="G14" s="36"/>
      <c r="H14" s="44"/>
      <c r="I14" s="38" t="s">
        <v>27</v>
      </c>
      <c r="J14" s="46">
        <f>0</f>
        <v>0</v>
      </c>
      <c r="L14" s="45"/>
    </row>
    <row r="15" spans="1:12" ht="19.899999999999999" customHeight="1" x14ac:dyDescent="0.2">
      <c r="A15" s="42"/>
      <c r="B15" s="43" t="s">
        <v>34</v>
      </c>
      <c r="C15" s="36" t="s">
        <v>35</v>
      </c>
      <c r="D15" s="36"/>
      <c r="E15" s="36"/>
      <c r="F15" s="36"/>
      <c r="G15" s="36"/>
      <c r="H15" s="44"/>
      <c r="I15" s="38" t="s">
        <v>27</v>
      </c>
      <c r="J15" s="39">
        <f>0.5*(Salary!B27+Salary!C27+Salary!E27)</f>
        <v>0</v>
      </c>
      <c r="L15" s="45"/>
    </row>
    <row r="16" spans="1:12" ht="19.899999999999999" customHeight="1" x14ac:dyDescent="0.2">
      <c r="A16" s="42"/>
      <c r="B16" s="43" t="s">
        <v>36</v>
      </c>
      <c r="C16" s="36"/>
      <c r="D16" s="36"/>
      <c r="E16" s="36"/>
      <c r="F16" s="36"/>
      <c r="G16" s="36"/>
      <c r="H16" s="44"/>
      <c r="I16" s="38" t="str">
        <f>I15</f>
        <v>₹</v>
      </c>
      <c r="J16" s="39">
        <f>MIN(J13,J14,J15)</f>
        <v>0</v>
      </c>
      <c r="L16" s="45"/>
    </row>
    <row r="17" spans="1:1024" ht="19.899999999999999" customHeight="1" x14ac:dyDescent="0.2">
      <c r="A17" s="35" t="s">
        <v>37</v>
      </c>
      <c r="B17" s="36" t="s">
        <v>38</v>
      </c>
      <c r="C17" s="36"/>
      <c r="D17" s="36"/>
      <c r="E17" s="36"/>
      <c r="F17" s="36"/>
      <c r="G17" s="36"/>
      <c r="H17" s="36"/>
      <c r="I17" s="36"/>
      <c r="J17" s="37"/>
      <c r="K17" s="38" t="s">
        <v>27</v>
      </c>
      <c r="L17" s="39">
        <f>L11-J16</f>
        <v>0</v>
      </c>
    </row>
    <row r="18" spans="1:1024" ht="19.899999999999999" customHeight="1" x14ac:dyDescent="0.2">
      <c r="A18" s="35" t="s">
        <v>39</v>
      </c>
      <c r="B18" s="36" t="s">
        <v>40</v>
      </c>
      <c r="C18" s="36" t="s">
        <v>41</v>
      </c>
      <c r="D18" s="36"/>
      <c r="E18" s="36"/>
      <c r="F18" s="36"/>
      <c r="G18" s="36"/>
      <c r="H18" s="36"/>
      <c r="I18" s="36"/>
      <c r="J18" s="37"/>
      <c r="K18" s="38" t="s">
        <v>27</v>
      </c>
      <c r="L18" s="39">
        <f>Salary!L27</f>
        <v>0</v>
      </c>
    </row>
    <row r="19" spans="1:1024" ht="19.899999999999999" customHeight="1" x14ac:dyDescent="0.25">
      <c r="A19" s="35" t="s">
        <v>42</v>
      </c>
      <c r="B19" s="36" t="s">
        <v>43</v>
      </c>
      <c r="C19" s="36"/>
      <c r="D19" s="36"/>
      <c r="E19" s="36"/>
      <c r="F19" s="36"/>
      <c r="G19" s="36"/>
      <c r="H19" s="36"/>
      <c r="I19" s="36"/>
      <c r="J19" s="37"/>
      <c r="K19" s="38" t="s">
        <v>27</v>
      </c>
      <c r="L19" s="39">
        <f>L17-L18</f>
        <v>0</v>
      </c>
    </row>
    <row r="20" spans="1:1024" s="82" customFormat="1" ht="19.899999999999999" customHeight="1" x14ac:dyDescent="0.2">
      <c r="A20" s="106" t="s">
        <v>44</v>
      </c>
      <c r="B20" s="107" t="s">
        <v>45</v>
      </c>
      <c r="C20" s="107" t="s">
        <v>46</v>
      </c>
      <c r="D20" s="107"/>
      <c r="E20" s="107"/>
      <c r="F20" s="107"/>
      <c r="G20" s="107"/>
      <c r="H20" s="107"/>
      <c r="I20" s="107"/>
      <c r="J20" s="108"/>
      <c r="K20" s="109" t="s">
        <v>27</v>
      </c>
      <c r="L20" s="110"/>
      <c r="M20" s="81" t="s">
        <v>140</v>
      </c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1"/>
      <c r="JA20" s="81"/>
      <c r="JB20" s="81"/>
      <c r="JC20" s="81"/>
      <c r="JD20" s="81"/>
      <c r="JE20" s="81"/>
      <c r="JF20" s="81"/>
      <c r="JG20" s="81"/>
      <c r="JH20" s="81"/>
      <c r="JI20" s="81"/>
      <c r="JJ20" s="81"/>
      <c r="JK20" s="81"/>
      <c r="JL20" s="81"/>
      <c r="JM20" s="81"/>
      <c r="JN20" s="81"/>
      <c r="JO20" s="81"/>
      <c r="JP20" s="81"/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  <c r="KH20" s="81"/>
      <c r="KI20" s="81"/>
      <c r="KJ20" s="81"/>
      <c r="KK20" s="81"/>
      <c r="KL20" s="81"/>
      <c r="KM20" s="81"/>
      <c r="KN20" s="81"/>
      <c r="KO20" s="81"/>
      <c r="KP20" s="81"/>
      <c r="KQ20" s="81"/>
      <c r="KR20" s="81"/>
      <c r="KS20" s="81"/>
      <c r="KT20" s="81"/>
      <c r="KU20" s="81"/>
      <c r="KV20" s="81"/>
      <c r="KW20" s="81"/>
      <c r="KX20" s="81"/>
      <c r="KY20" s="81"/>
      <c r="KZ20" s="81"/>
      <c r="LA20" s="81"/>
      <c r="LB20" s="81"/>
      <c r="LC20" s="81"/>
      <c r="LD20" s="81"/>
      <c r="LE20" s="81"/>
      <c r="LF20" s="81"/>
      <c r="LG20" s="81"/>
      <c r="LH20" s="81"/>
      <c r="LI20" s="81"/>
      <c r="LJ20" s="81"/>
      <c r="LK20" s="81"/>
      <c r="LL20" s="81"/>
      <c r="LM20" s="81"/>
      <c r="LN20" s="81"/>
      <c r="LO20" s="81"/>
      <c r="LP20" s="81"/>
      <c r="LQ20" s="81"/>
      <c r="LR20" s="81"/>
      <c r="LS20" s="81"/>
      <c r="LT20" s="81"/>
      <c r="LU20" s="81"/>
      <c r="LV20" s="81"/>
      <c r="LW20" s="81"/>
      <c r="LX20" s="81"/>
      <c r="LY20" s="81"/>
      <c r="LZ20" s="81"/>
      <c r="MA20" s="81"/>
      <c r="MB20" s="81"/>
      <c r="MC20" s="81"/>
      <c r="MD20" s="81"/>
      <c r="ME20" s="81"/>
      <c r="MF20" s="81"/>
      <c r="MG20" s="81"/>
      <c r="MH20" s="81"/>
      <c r="MI20" s="81"/>
      <c r="MJ20" s="81"/>
      <c r="MK20" s="81"/>
      <c r="ML20" s="81"/>
      <c r="MM20" s="81"/>
      <c r="MN20" s="81"/>
      <c r="MO20" s="81"/>
      <c r="MP20" s="81"/>
      <c r="MQ20" s="81"/>
      <c r="MR20" s="81"/>
      <c r="MS20" s="81"/>
      <c r="MT20" s="81"/>
      <c r="MU20" s="81"/>
      <c r="MV20" s="81"/>
      <c r="MW20" s="81"/>
      <c r="MX20" s="81"/>
      <c r="MY20" s="81"/>
      <c r="MZ20" s="81"/>
      <c r="NA20" s="81"/>
      <c r="NB20" s="81"/>
      <c r="NC20" s="81"/>
      <c r="ND20" s="81"/>
      <c r="NE20" s="81"/>
      <c r="NF20" s="81"/>
      <c r="NG20" s="81"/>
      <c r="NH20" s="81"/>
      <c r="NI20" s="81"/>
      <c r="NJ20" s="81"/>
      <c r="NK20" s="81"/>
      <c r="NL20" s="81"/>
      <c r="NM20" s="81"/>
      <c r="NN20" s="81"/>
      <c r="NO20" s="81"/>
      <c r="NP20" s="81"/>
      <c r="NQ20" s="81"/>
      <c r="NR20" s="81"/>
      <c r="NS20" s="81"/>
      <c r="NT20" s="81"/>
      <c r="NU20" s="81"/>
      <c r="NV20" s="81"/>
      <c r="NW20" s="81"/>
      <c r="NX20" s="81"/>
      <c r="NY20" s="81"/>
      <c r="NZ20" s="81"/>
      <c r="OA20" s="81"/>
      <c r="OB20" s="81"/>
      <c r="OC20" s="81"/>
      <c r="OD20" s="81"/>
      <c r="OE20" s="81"/>
      <c r="OF20" s="81"/>
      <c r="OG20" s="81"/>
      <c r="OH20" s="81"/>
      <c r="OI20" s="81"/>
      <c r="OJ20" s="81"/>
      <c r="OK20" s="81"/>
      <c r="OL20" s="81"/>
      <c r="OM20" s="81"/>
      <c r="ON20" s="81"/>
      <c r="OO20" s="81"/>
      <c r="OP20" s="81"/>
      <c r="OQ20" s="81"/>
      <c r="OR20" s="81"/>
      <c r="OS20" s="81"/>
      <c r="OT20" s="81"/>
      <c r="OU20" s="81"/>
      <c r="OV20" s="81"/>
      <c r="OW20" s="81"/>
      <c r="OX20" s="81"/>
      <c r="OY20" s="81"/>
      <c r="OZ20" s="81"/>
      <c r="PA20" s="81"/>
      <c r="PB20" s="81"/>
      <c r="PC20" s="81"/>
      <c r="PD20" s="81"/>
      <c r="PE20" s="81"/>
      <c r="PF20" s="81"/>
      <c r="PG20" s="81"/>
      <c r="PH20" s="81"/>
      <c r="PI20" s="81"/>
      <c r="PJ20" s="81"/>
      <c r="PK20" s="81"/>
      <c r="PL20" s="81"/>
      <c r="PM20" s="81"/>
      <c r="PN20" s="81"/>
      <c r="PO20" s="81"/>
      <c r="PP20" s="81"/>
      <c r="PQ20" s="81"/>
      <c r="PR20" s="81"/>
      <c r="PS20" s="81"/>
      <c r="PT20" s="81"/>
      <c r="PU20" s="81"/>
      <c r="PV20" s="81"/>
      <c r="PW20" s="81"/>
      <c r="PX20" s="81"/>
      <c r="PY20" s="81"/>
      <c r="PZ20" s="81"/>
      <c r="QA20" s="81"/>
      <c r="QB20" s="81"/>
      <c r="QC20" s="81"/>
      <c r="QD20" s="81"/>
      <c r="QE20" s="81"/>
      <c r="QF20" s="81"/>
      <c r="QG20" s="81"/>
      <c r="QH20" s="81"/>
      <c r="QI20" s="81"/>
      <c r="QJ20" s="81"/>
      <c r="QK20" s="81"/>
      <c r="QL20" s="81"/>
      <c r="QM20" s="81"/>
      <c r="QN20" s="81"/>
      <c r="QO20" s="81"/>
      <c r="QP20" s="81"/>
      <c r="QQ20" s="81"/>
      <c r="QR20" s="81"/>
      <c r="QS20" s="81"/>
      <c r="QT20" s="81"/>
      <c r="QU20" s="81"/>
      <c r="QV20" s="81"/>
      <c r="QW20" s="81"/>
      <c r="QX20" s="81"/>
      <c r="QY20" s="81"/>
      <c r="QZ20" s="81"/>
      <c r="RA20" s="81"/>
      <c r="RB20" s="81"/>
      <c r="RC20" s="81"/>
      <c r="RD20" s="81"/>
      <c r="RE20" s="81"/>
      <c r="RF20" s="81"/>
      <c r="RG20" s="81"/>
      <c r="RH20" s="81"/>
      <c r="RI20" s="81"/>
      <c r="RJ20" s="81"/>
      <c r="RK20" s="81"/>
      <c r="RL20" s="81"/>
      <c r="RM20" s="81"/>
      <c r="RN20" s="81"/>
      <c r="RO20" s="81"/>
      <c r="RP20" s="81"/>
      <c r="RQ20" s="81"/>
      <c r="RR20" s="81"/>
      <c r="RS20" s="81"/>
      <c r="RT20" s="81"/>
      <c r="RU20" s="81"/>
      <c r="RV20" s="81"/>
      <c r="RW20" s="81"/>
      <c r="RX20" s="81"/>
      <c r="RY20" s="81"/>
      <c r="RZ20" s="81"/>
      <c r="SA20" s="81"/>
      <c r="SB20" s="81"/>
      <c r="SC20" s="81"/>
      <c r="SD20" s="81"/>
      <c r="SE20" s="81"/>
      <c r="SF20" s="81"/>
      <c r="SG20" s="81"/>
      <c r="SH20" s="81"/>
      <c r="SI20" s="81"/>
      <c r="SJ20" s="81"/>
      <c r="SK20" s="81"/>
      <c r="SL20" s="81"/>
      <c r="SM20" s="81"/>
      <c r="SN20" s="81"/>
      <c r="SO20" s="81"/>
      <c r="SP20" s="81"/>
      <c r="SQ20" s="81"/>
      <c r="SR20" s="81"/>
      <c r="SS20" s="81"/>
      <c r="ST20" s="81"/>
      <c r="SU20" s="81"/>
      <c r="SV20" s="81"/>
      <c r="SW20" s="81"/>
      <c r="SX20" s="81"/>
      <c r="SY20" s="81"/>
      <c r="SZ20" s="81"/>
      <c r="TA20" s="81"/>
      <c r="TB20" s="81"/>
      <c r="TC20" s="81"/>
      <c r="TD20" s="81"/>
      <c r="TE20" s="81"/>
      <c r="TF20" s="81"/>
      <c r="TG20" s="81"/>
      <c r="TH20" s="81"/>
      <c r="TI20" s="81"/>
      <c r="TJ20" s="81"/>
      <c r="TK20" s="81"/>
      <c r="TL20" s="81"/>
      <c r="TM20" s="81"/>
      <c r="TN20" s="81"/>
      <c r="TO20" s="81"/>
      <c r="TP20" s="81"/>
      <c r="TQ20" s="81"/>
      <c r="TR20" s="81"/>
      <c r="TS20" s="81"/>
      <c r="TT20" s="81"/>
      <c r="TU20" s="81"/>
      <c r="TV20" s="81"/>
      <c r="TW20" s="81"/>
      <c r="TX20" s="81"/>
      <c r="TY20" s="81"/>
      <c r="TZ20" s="81"/>
      <c r="UA20" s="81"/>
      <c r="UB20" s="81"/>
      <c r="UC20" s="81"/>
      <c r="UD20" s="81"/>
      <c r="UE20" s="81"/>
      <c r="UF20" s="81"/>
      <c r="UG20" s="81"/>
      <c r="UH20" s="81"/>
      <c r="UI20" s="81"/>
      <c r="UJ20" s="81"/>
      <c r="UK20" s="81"/>
      <c r="UL20" s="81"/>
      <c r="UM20" s="81"/>
      <c r="UN20" s="81"/>
      <c r="UO20" s="81"/>
      <c r="UP20" s="81"/>
      <c r="UQ20" s="81"/>
      <c r="UR20" s="81"/>
      <c r="US20" s="81"/>
      <c r="UT20" s="81"/>
      <c r="UU20" s="81"/>
      <c r="UV20" s="81"/>
      <c r="UW20" s="81"/>
      <c r="UX20" s="81"/>
      <c r="UY20" s="81"/>
      <c r="UZ20" s="81"/>
      <c r="VA20" s="81"/>
      <c r="VB20" s="81"/>
      <c r="VC20" s="81"/>
      <c r="VD20" s="81"/>
      <c r="VE20" s="81"/>
      <c r="VF20" s="81"/>
      <c r="VG20" s="81"/>
      <c r="VH20" s="81"/>
      <c r="VI20" s="81"/>
      <c r="VJ20" s="81"/>
      <c r="VK20" s="81"/>
      <c r="VL20" s="81"/>
      <c r="VM20" s="81"/>
      <c r="VN20" s="81"/>
      <c r="VO20" s="81"/>
      <c r="VP20" s="81"/>
      <c r="VQ20" s="81"/>
      <c r="VR20" s="81"/>
      <c r="VS20" s="81"/>
      <c r="VT20" s="81"/>
      <c r="VU20" s="81"/>
      <c r="VV20" s="81"/>
      <c r="VW20" s="81"/>
      <c r="VX20" s="81"/>
      <c r="VY20" s="81"/>
      <c r="VZ20" s="81"/>
      <c r="WA20" s="81"/>
      <c r="WB20" s="81"/>
      <c r="WC20" s="81"/>
      <c r="WD20" s="81"/>
      <c r="WE20" s="81"/>
      <c r="WF20" s="81"/>
      <c r="WG20" s="81"/>
      <c r="WH20" s="81"/>
      <c r="WI20" s="81"/>
      <c r="WJ20" s="81"/>
      <c r="WK20" s="81"/>
      <c r="WL20" s="81"/>
      <c r="WM20" s="81"/>
      <c r="WN20" s="81"/>
      <c r="WO20" s="81"/>
      <c r="WP20" s="81"/>
      <c r="WQ20" s="81"/>
      <c r="WR20" s="81"/>
      <c r="WS20" s="81"/>
      <c r="WT20" s="81"/>
      <c r="WU20" s="81"/>
      <c r="WV20" s="81"/>
      <c r="WW20" s="81"/>
      <c r="WX20" s="81"/>
      <c r="WY20" s="81"/>
      <c r="WZ20" s="81"/>
      <c r="XA20" s="81"/>
      <c r="XB20" s="81"/>
      <c r="XC20" s="81"/>
      <c r="XD20" s="81"/>
      <c r="XE20" s="81"/>
      <c r="XF20" s="81"/>
      <c r="XG20" s="81"/>
      <c r="XH20" s="81"/>
      <c r="XI20" s="81"/>
      <c r="XJ20" s="81"/>
      <c r="XK20" s="81"/>
      <c r="XL20" s="81"/>
      <c r="XM20" s="81"/>
      <c r="XN20" s="81"/>
      <c r="XO20" s="81"/>
      <c r="XP20" s="81"/>
      <c r="XQ20" s="81"/>
      <c r="XR20" s="81"/>
      <c r="XS20" s="81"/>
      <c r="XT20" s="81"/>
      <c r="XU20" s="81"/>
      <c r="XV20" s="81"/>
      <c r="XW20" s="81"/>
      <c r="XX20" s="81"/>
      <c r="XY20" s="81"/>
      <c r="XZ20" s="81"/>
      <c r="YA20" s="81"/>
      <c r="YB20" s="81"/>
      <c r="YC20" s="81"/>
      <c r="YD20" s="81"/>
      <c r="YE20" s="81"/>
      <c r="YF20" s="81"/>
      <c r="YG20" s="81"/>
      <c r="YH20" s="81"/>
      <c r="YI20" s="81"/>
      <c r="YJ20" s="81"/>
      <c r="YK20" s="81"/>
      <c r="YL20" s="81"/>
      <c r="YM20" s="81"/>
      <c r="YN20" s="81"/>
      <c r="YO20" s="81"/>
      <c r="YP20" s="81"/>
      <c r="YQ20" s="81"/>
      <c r="YR20" s="81"/>
      <c r="YS20" s="81"/>
      <c r="YT20" s="81"/>
      <c r="YU20" s="81"/>
      <c r="YV20" s="81"/>
      <c r="YW20" s="81"/>
      <c r="YX20" s="81"/>
      <c r="YY20" s="81"/>
      <c r="YZ20" s="81"/>
      <c r="ZA20" s="81"/>
      <c r="ZB20" s="81"/>
      <c r="ZC20" s="81"/>
      <c r="ZD20" s="81"/>
      <c r="ZE20" s="81"/>
      <c r="ZF20" s="81"/>
      <c r="ZG20" s="81"/>
      <c r="ZH20" s="81"/>
      <c r="ZI20" s="81"/>
      <c r="ZJ20" s="81"/>
      <c r="ZK20" s="81"/>
      <c r="ZL20" s="81"/>
      <c r="ZM20" s="81"/>
      <c r="ZN20" s="81"/>
      <c r="ZO20" s="81"/>
      <c r="ZP20" s="81"/>
      <c r="ZQ20" s="81"/>
      <c r="ZR20" s="81"/>
      <c r="ZS20" s="81"/>
      <c r="ZT20" s="81"/>
      <c r="ZU20" s="81"/>
      <c r="ZV20" s="81"/>
      <c r="ZW20" s="81"/>
      <c r="ZX20" s="81"/>
      <c r="ZY20" s="81"/>
      <c r="ZZ20" s="81"/>
      <c r="AAA20" s="81"/>
      <c r="AAB20" s="81"/>
      <c r="AAC20" s="81"/>
      <c r="AAD20" s="81"/>
      <c r="AAE20" s="81"/>
      <c r="AAF20" s="81"/>
      <c r="AAG20" s="81"/>
      <c r="AAH20" s="81"/>
      <c r="AAI20" s="81"/>
      <c r="AAJ20" s="81"/>
      <c r="AAK20" s="81"/>
      <c r="AAL20" s="81"/>
      <c r="AAM20" s="81"/>
      <c r="AAN20" s="81"/>
      <c r="AAO20" s="81"/>
      <c r="AAP20" s="81"/>
      <c r="AAQ20" s="81"/>
      <c r="AAR20" s="81"/>
      <c r="AAS20" s="81"/>
      <c r="AAT20" s="81"/>
      <c r="AAU20" s="81"/>
      <c r="AAV20" s="81"/>
      <c r="AAW20" s="81"/>
      <c r="AAX20" s="81"/>
      <c r="AAY20" s="81"/>
      <c r="AAZ20" s="81"/>
      <c r="ABA20" s="81"/>
      <c r="ABB20" s="81"/>
      <c r="ABC20" s="81"/>
      <c r="ABD20" s="81"/>
      <c r="ABE20" s="81"/>
      <c r="ABF20" s="81"/>
      <c r="ABG20" s="81"/>
      <c r="ABH20" s="81"/>
      <c r="ABI20" s="81"/>
      <c r="ABJ20" s="81"/>
      <c r="ABK20" s="81"/>
      <c r="ABL20" s="81"/>
      <c r="ABM20" s="81"/>
      <c r="ABN20" s="81"/>
      <c r="ABO20" s="81"/>
      <c r="ABP20" s="81"/>
      <c r="ABQ20" s="81"/>
      <c r="ABR20" s="81"/>
      <c r="ABS20" s="81"/>
      <c r="ABT20" s="81"/>
      <c r="ABU20" s="81"/>
      <c r="ABV20" s="81"/>
      <c r="ABW20" s="81"/>
      <c r="ABX20" s="81"/>
      <c r="ABY20" s="81"/>
      <c r="ABZ20" s="81"/>
      <c r="ACA20" s="81"/>
      <c r="ACB20" s="81"/>
      <c r="ACC20" s="81"/>
      <c r="ACD20" s="81"/>
      <c r="ACE20" s="81"/>
      <c r="ACF20" s="81"/>
      <c r="ACG20" s="81"/>
      <c r="ACH20" s="81"/>
      <c r="ACI20" s="81"/>
      <c r="ACJ20" s="81"/>
      <c r="ACK20" s="81"/>
      <c r="ACL20" s="81"/>
      <c r="ACM20" s="81"/>
      <c r="ACN20" s="81"/>
      <c r="ACO20" s="81"/>
      <c r="ACP20" s="81"/>
      <c r="ACQ20" s="81"/>
      <c r="ACR20" s="81"/>
      <c r="ACS20" s="81"/>
      <c r="ACT20" s="81"/>
      <c r="ACU20" s="81"/>
      <c r="ACV20" s="81"/>
      <c r="ACW20" s="81"/>
      <c r="ACX20" s="81"/>
      <c r="ACY20" s="81"/>
      <c r="ACZ20" s="81"/>
      <c r="ADA20" s="81"/>
      <c r="ADB20" s="81"/>
      <c r="ADC20" s="81"/>
      <c r="ADD20" s="81"/>
      <c r="ADE20" s="81"/>
      <c r="ADF20" s="81"/>
      <c r="ADG20" s="81"/>
      <c r="ADH20" s="81"/>
      <c r="ADI20" s="81"/>
      <c r="ADJ20" s="81"/>
      <c r="ADK20" s="81"/>
      <c r="ADL20" s="81"/>
      <c r="ADM20" s="81"/>
      <c r="ADN20" s="81"/>
      <c r="ADO20" s="81"/>
      <c r="ADP20" s="81"/>
      <c r="ADQ20" s="81"/>
      <c r="ADR20" s="81"/>
      <c r="ADS20" s="81"/>
      <c r="ADT20" s="81"/>
      <c r="ADU20" s="81"/>
      <c r="ADV20" s="81"/>
      <c r="ADW20" s="81"/>
      <c r="ADX20" s="81"/>
      <c r="ADY20" s="81"/>
      <c r="ADZ20" s="81"/>
      <c r="AEA20" s="81"/>
      <c r="AEB20" s="81"/>
      <c r="AEC20" s="81"/>
      <c r="AED20" s="81"/>
      <c r="AEE20" s="81"/>
      <c r="AEF20" s="81"/>
      <c r="AEG20" s="81"/>
      <c r="AEH20" s="81"/>
      <c r="AEI20" s="81"/>
      <c r="AEJ20" s="81"/>
      <c r="AEK20" s="81"/>
      <c r="AEL20" s="81"/>
      <c r="AEM20" s="81"/>
      <c r="AEN20" s="81"/>
      <c r="AEO20" s="81"/>
      <c r="AEP20" s="81"/>
      <c r="AEQ20" s="81"/>
      <c r="AER20" s="81"/>
      <c r="AES20" s="81"/>
      <c r="AET20" s="81"/>
      <c r="AEU20" s="81"/>
      <c r="AEV20" s="81"/>
      <c r="AEW20" s="81"/>
      <c r="AEX20" s="81"/>
      <c r="AEY20" s="81"/>
      <c r="AEZ20" s="81"/>
      <c r="AFA20" s="81"/>
      <c r="AFB20" s="81"/>
      <c r="AFC20" s="81"/>
      <c r="AFD20" s="81"/>
      <c r="AFE20" s="81"/>
      <c r="AFF20" s="81"/>
      <c r="AFG20" s="81"/>
      <c r="AFH20" s="81"/>
      <c r="AFI20" s="81"/>
      <c r="AFJ20" s="81"/>
      <c r="AFK20" s="81"/>
      <c r="AFL20" s="81"/>
      <c r="AFM20" s="81"/>
      <c r="AFN20" s="81"/>
      <c r="AFO20" s="81"/>
      <c r="AFP20" s="81"/>
      <c r="AFQ20" s="81"/>
      <c r="AFR20" s="81"/>
      <c r="AFS20" s="81"/>
      <c r="AFT20" s="81"/>
      <c r="AFU20" s="81"/>
      <c r="AFV20" s="81"/>
      <c r="AFW20" s="81"/>
      <c r="AFX20" s="81"/>
      <c r="AFY20" s="81"/>
      <c r="AFZ20" s="81"/>
      <c r="AGA20" s="81"/>
      <c r="AGB20" s="81"/>
      <c r="AGC20" s="81"/>
      <c r="AGD20" s="81"/>
      <c r="AGE20" s="81"/>
      <c r="AGF20" s="81"/>
      <c r="AGG20" s="81"/>
      <c r="AGH20" s="81"/>
      <c r="AGI20" s="81"/>
      <c r="AGJ20" s="81"/>
      <c r="AGK20" s="81"/>
      <c r="AGL20" s="81"/>
      <c r="AGM20" s="81"/>
      <c r="AGN20" s="81"/>
      <c r="AGO20" s="81"/>
      <c r="AGP20" s="81"/>
      <c r="AGQ20" s="81"/>
      <c r="AGR20" s="81"/>
      <c r="AGS20" s="81"/>
      <c r="AGT20" s="81"/>
      <c r="AGU20" s="81"/>
      <c r="AGV20" s="81"/>
      <c r="AGW20" s="81"/>
      <c r="AGX20" s="81"/>
      <c r="AGY20" s="81"/>
      <c r="AGZ20" s="81"/>
      <c r="AHA20" s="81"/>
      <c r="AHB20" s="81"/>
      <c r="AHC20" s="81"/>
      <c r="AHD20" s="81"/>
      <c r="AHE20" s="81"/>
      <c r="AHF20" s="81"/>
      <c r="AHG20" s="81"/>
      <c r="AHH20" s="81"/>
      <c r="AHI20" s="81"/>
      <c r="AHJ20" s="81"/>
      <c r="AHK20" s="81"/>
      <c r="AHL20" s="81"/>
      <c r="AHM20" s="81"/>
      <c r="AHN20" s="81"/>
      <c r="AHO20" s="81"/>
      <c r="AHP20" s="81"/>
      <c r="AHQ20" s="81"/>
      <c r="AHR20" s="81"/>
      <c r="AHS20" s="81"/>
      <c r="AHT20" s="81"/>
      <c r="AHU20" s="81"/>
      <c r="AHV20" s="81"/>
      <c r="AHW20" s="81"/>
      <c r="AHX20" s="81"/>
      <c r="AHY20" s="81"/>
      <c r="AHZ20" s="81"/>
      <c r="AIA20" s="81"/>
      <c r="AIB20" s="81"/>
      <c r="AIC20" s="81"/>
      <c r="AID20" s="81"/>
      <c r="AIE20" s="81"/>
      <c r="AIF20" s="81"/>
      <c r="AIG20" s="81"/>
      <c r="AIH20" s="81"/>
      <c r="AII20" s="81"/>
      <c r="AIJ20" s="81"/>
      <c r="AIK20" s="81"/>
      <c r="AIL20" s="81"/>
      <c r="AIM20" s="81"/>
      <c r="AIN20" s="81"/>
      <c r="AIO20" s="81"/>
      <c r="AIP20" s="81"/>
      <c r="AIQ20" s="81"/>
      <c r="AIR20" s="81"/>
      <c r="AIS20" s="81"/>
      <c r="AIT20" s="81"/>
      <c r="AIU20" s="81"/>
      <c r="AIV20" s="81"/>
      <c r="AIW20" s="81"/>
      <c r="AIX20" s="81"/>
      <c r="AIY20" s="81"/>
      <c r="AIZ20" s="81"/>
      <c r="AJA20" s="81"/>
      <c r="AJB20" s="81"/>
      <c r="AJC20" s="81"/>
      <c r="AJD20" s="81"/>
      <c r="AJE20" s="81"/>
      <c r="AJF20" s="81"/>
      <c r="AJG20" s="81"/>
      <c r="AJH20" s="81"/>
      <c r="AJI20" s="81"/>
      <c r="AJJ20" s="81"/>
      <c r="AJK20" s="81"/>
      <c r="AJL20" s="81"/>
      <c r="AJM20" s="81"/>
      <c r="AJN20" s="81"/>
      <c r="AJO20" s="81"/>
      <c r="AJP20" s="81"/>
      <c r="AJQ20" s="81"/>
      <c r="AJR20" s="81"/>
      <c r="AJS20" s="81"/>
      <c r="AJT20" s="81"/>
      <c r="AJU20" s="81"/>
      <c r="AJV20" s="81"/>
      <c r="AJW20" s="81"/>
      <c r="AJX20" s="81"/>
      <c r="AJY20" s="81"/>
      <c r="AJZ20" s="81"/>
      <c r="AKA20" s="81"/>
      <c r="AKB20" s="81"/>
      <c r="AKC20" s="81"/>
      <c r="AKD20" s="81"/>
      <c r="AKE20" s="81"/>
      <c r="AKF20" s="81"/>
      <c r="AKG20" s="81"/>
      <c r="AKH20" s="81"/>
      <c r="AKI20" s="81"/>
      <c r="AKJ20" s="81"/>
      <c r="AKK20" s="81"/>
      <c r="AKL20" s="81"/>
      <c r="AKM20" s="81"/>
      <c r="AKN20" s="81"/>
      <c r="AKO20" s="81"/>
      <c r="AKP20" s="81"/>
      <c r="AKQ20" s="81"/>
      <c r="AKR20" s="81"/>
      <c r="AKS20" s="81"/>
      <c r="AKT20" s="81"/>
      <c r="AKU20" s="81"/>
      <c r="AKV20" s="81"/>
      <c r="AKW20" s="81"/>
      <c r="AKX20" s="81"/>
      <c r="AKY20" s="81"/>
      <c r="AKZ20" s="81"/>
      <c r="ALA20" s="81"/>
      <c r="ALB20" s="81"/>
      <c r="ALC20" s="81"/>
      <c r="ALD20" s="81"/>
      <c r="ALE20" s="81"/>
      <c r="ALF20" s="81"/>
      <c r="ALG20" s="81"/>
      <c r="ALH20" s="81"/>
      <c r="ALI20" s="81"/>
      <c r="ALJ20" s="81"/>
      <c r="ALK20" s="81"/>
      <c r="ALL20" s="81"/>
      <c r="ALM20" s="81"/>
      <c r="ALN20" s="81"/>
      <c r="ALO20" s="81"/>
      <c r="ALP20" s="81"/>
      <c r="ALQ20" s="81"/>
      <c r="ALR20" s="81"/>
      <c r="ALS20" s="81"/>
      <c r="ALT20" s="81"/>
      <c r="ALU20" s="81"/>
      <c r="ALV20" s="81"/>
      <c r="ALW20" s="81"/>
      <c r="ALX20" s="81"/>
      <c r="ALY20" s="81"/>
      <c r="ALZ20" s="81"/>
      <c r="AMA20" s="81"/>
      <c r="AMB20" s="81"/>
      <c r="AMC20" s="81"/>
      <c r="AMD20" s="81"/>
      <c r="AME20" s="81"/>
      <c r="AMF20" s="81"/>
      <c r="AMG20" s="81"/>
      <c r="AMH20" s="81"/>
      <c r="AMI20" s="81"/>
      <c r="AMJ20" s="81"/>
    </row>
    <row r="21" spans="1:1024" ht="19.899999999999999" customHeight="1" x14ac:dyDescent="0.2">
      <c r="A21" s="35" t="s">
        <v>47</v>
      </c>
      <c r="B21" s="36" t="s">
        <v>48</v>
      </c>
      <c r="C21" s="36"/>
      <c r="D21" s="36"/>
      <c r="E21" s="36"/>
      <c r="F21" s="36"/>
      <c r="G21" s="36"/>
      <c r="H21" s="36"/>
      <c r="I21" s="36"/>
      <c r="J21" s="37"/>
      <c r="K21" s="38" t="s">
        <v>27</v>
      </c>
      <c r="L21" s="47"/>
    </row>
    <row r="22" spans="1:1024" ht="19.899999999999999" customHeight="1" x14ac:dyDescent="0.2">
      <c r="A22" s="35" t="s">
        <v>49</v>
      </c>
      <c r="B22" s="36" t="s">
        <v>50</v>
      </c>
      <c r="C22" s="36"/>
      <c r="D22" s="36"/>
      <c r="E22" s="36"/>
      <c r="F22" s="36"/>
      <c r="G22" s="36"/>
      <c r="H22" s="36"/>
      <c r="I22" s="36"/>
      <c r="J22" s="37"/>
      <c r="K22" s="38" t="s">
        <v>27</v>
      </c>
      <c r="L22" s="39">
        <f>L19+L20-L21</f>
        <v>0</v>
      </c>
    </row>
    <row r="23" spans="1:1024" ht="19.899999999999999" customHeight="1" x14ac:dyDescent="0.2">
      <c r="A23" s="42" t="s">
        <v>51</v>
      </c>
      <c r="B23" s="32" t="s">
        <v>52</v>
      </c>
      <c r="J23" s="45"/>
      <c r="K23" s="38" t="s">
        <v>27</v>
      </c>
      <c r="L23" s="48"/>
    </row>
    <row r="24" spans="1:1024" ht="19.899999999999999" customHeight="1" x14ac:dyDescent="0.2">
      <c r="A24" s="42" t="s">
        <v>53</v>
      </c>
      <c r="B24" s="32" t="s">
        <v>54</v>
      </c>
      <c r="J24" s="45"/>
      <c r="K24" s="38" t="s">
        <v>27</v>
      </c>
      <c r="L24" s="45">
        <f>L22-L23</f>
        <v>0</v>
      </c>
    </row>
    <row r="25" spans="1:1024" ht="19.899999999999999" customHeight="1" x14ac:dyDescent="0.2">
      <c r="A25" s="42" t="s">
        <v>55</v>
      </c>
      <c r="B25" s="32" t="s">
        <v>56</v>
      </c>
      <c r="J25" s="45"/>
      <c r="L25" s="45"/>
    </row>
    <row r="26" spans="1:1024" ht="19.899999999999999" customHeight="1" x14ac:dyDescent="0.2">
      <c r="A26" s="42"/>
      <c r="B26" s="32" t="s">
        <v>57</v>
      </c>
      <c r="C26" s="49"/>
      <c r="J26" s="45"/>
      <c r="L26" s="45"/>
    </row>
    <row r="27" spans="1:1024" ht="19.899999999999999" customHeight="1" x14ac:dyDescent="0.2">
      <c r="A27" s="42"/>
      <c r="B27" s="50" t="s">
        <v>30</v>
      </c>
      <c r="C27" s="36" t="s">
        <v>58</v>
      </c>
      <c r="D27" s="36"/>
      <c r="E27" s="36"/>
      <c r="F27" s="36"/>
      <c r="G27" s="36"/>
      <c r="H27" s="44"/>
      <c r="I27" s="38" t="s">
        <v>27</v>
      </c>
      <c r="J27" s="39">
        <f>Salary!I27</f>
        <v>0</v>
      </c>
      <c r="L27" s="45"/>
    </row>
    <row r="28" spans="1:1024" ht="19.899999999999999" customHeight="1" x14ac:dyDescent="0.2">
      <c r="A28" s="42"/>
      <c r="B28" s="50" t="s">
        <v>32</v>
      </c>
      <c r="C28" s="36" t="s">
        <v>59</v>
      </c>
      <c r="D28" s="36"/>
      <c r="E28" s="36"/>
      <c r="F28" s="36"/>
      <c r="G28" s="36"/>
      <c r="H28" s="44"/>
      <c r="I28" s="38" t="s">
        <v>27</v>
      </c>
      <c r="J28" s="51"/>
      <c r="L28" s="45"/>
    </row>
    <row r="29" spans="1:1024" ht="19.899999999999999" customHeight="1" x14ac:dyDescent="0.2">
      <c r="A29" s="42"/>
      <c r="B29" s="50" t="s">
        <v>34</v>
      </c>
      <c r="C29" s="36" t="s">
        <v>60</v>
      </c>
      <c r="D29" s="36"/>
      <c r="E29" s="36"/>
      <c r="F29" s="36"/>
      <c r="G29" s="36"/>
      <c r="H29" s="44"/>
      <c r="I29" s="38" t="s">
        <v>27</v>
      </c>
      <c r="J29" s="51"/>
      <c r="L29" s="45"/>
    </row>
    <row r="30" spans="1:1024" ht="19.899999999999999" customHeight="1" x14ac:dyDescent="0.2">
      <c r="A30" s="42"/>
      <c r="B30" s="50" t="s">
        <v>61</v>
      </c>
      <c r="C30" s="36" t="s">
        <v>62</v>
      </c>
      <c r="D30" s="36"/>
      <c r="E30" s="36"/>
      <c r="F30" s="36"/>
      <c r="G30" s="36"/>
      <c r="H30" s="44"/>
      <c r="I30" s="38" t="s">
        <v>27</v>
      </c>
      <c r="J30" s="39">
        <f>Salary!J27</f>
        <v>0</v>
      </c>
      <c r="L30" s="45"/>
    </row>
    <row r="31" spans="1:1024" ht="19.899999999999999" customHeight="1" x14ac:dyDescent="0.2">
      <c r="A31" s="42"/>
      <c r="B31" s="50" t="s">
        <v>63</v>
      </c>
      <c r="C31" s="36" t="s">
        <v>64</v>
      </c>
      <c r="D31" s="36"/>
      <c r="E31" s="36"/>
      <c r="F31" s="36"/>
      <c r="G31" s="36"/>
      <c r="H31" s="44"/>
      <c r="I31" s="38"/>
      <c r="J31" s="51"/>
      <c r="L31" s="45"/>
    </row>
    <row r="32" spans="1:1024" ht="19.899999999999999" customHeight="1" x14ac:dyDescent="0.2">
      <c r="A32" s="42"/>
      <c r="B32" s="50" t="s">
        <v>65</v>
      </c>
      <c r="C32" s="52" t="s">
        <v>66</v>
      </c>
      <c r="D32" s="36"/>
      <c r="E32" s="36"/>
      <c r="F32" s="36"/>
      <c r="G32" s="36"/>
      <c r="H32" s="44"/>
      <c r="I32" s="38" t="s">
        <v>27</v>
      </c>
      <c r="J32" s="51"/>
      <c r="L32" s="45"/>
    </row>
    <row r="33" spans="1:12" ht="19.899999999999999" customHeight="1" x14ac:dyDescent="0.2">
      <c r="A33" s="42"/>
      <c r="B33" s="50" t="s">
        <v>67</v>
      </c>
      <c r="C33" s="36" t="s">
        <v>68</v>
      </c>
      <c r="D33" s="36"/>
      <c r="E33" s="36"/>
      <c r="F33" s="36"/>
      <c r="G33" s="36"/>
      <c r="H33" s="44"/>
      <c r="I33" s="38" t="s">
        <v>27</v>
      </c>
      <c r="J33" s="53"/>
      <c r="L33" s="45"/>
    </row>
    <row r="34" spans="1:12" ht="19.899999999999999" customHeight="1" x14ac:dyDescent="0.2">
      <c r="A34" s="42"/>
      <c r="B34" s="50" t="s">
        <v>69</v>
      </c>
      <c r="C34" s="36" t="s">
        <v>70</v>
      </c>
      <c r="D34" s="36"/>
      <c r="E34" s="36"/>
      <c r="F34" s="36"/>
      <c r="G34" s="36"/>
      <c r="H34" s="44"/>
      <c r="I34" s="38" t="s">
        <v>27</v>
      </c>
      <c r="J34" s="54"/>
      <c r="L34" s="45"/>
    </row>
    <row r="35" spans="1:12" ht="19.899999999999999" customHeight="1" x14ac:dyDescent="0.2">
      <c r="A35" s="42"/>
      <c r="B35" s="50" t="s">
        <v>71</v>
      </c>
      <c r="C35" s="36" t="s">
        <v>72</v>
      </c>
      <c r="D35" s="36"/>
      <c r="E35" s="36"/>
      <c r="F35" s="36"/>
      <c r="G35" s="36"/>
      <c r="H35" s="44"/>
      <c r="I35" s="38" t="s">
        <v>27</v>
      </c>
      <c r="J35" s="51"/>
      <c r="L35" s="45"/>
    </row>
    <row r="36" spans="1:12" ht="19.899999999999999" customHeight="1" x14ac:dyDescent="0.2">
      <c r="A36" s="42"/>
      <c r="B36" s="50" t="s">
        <v>73</v>
      </c>
      <c r="C36" s="32" t="s">
        <v>74</v>
      </c>
      <c r="D36" s="36"/>
      <c r="E36" s="36"/>
      <c r="F36" s="36"/>
      <c r="G36" s="36"/>
      <c r="H36" s="44"/>
      <c r="I36" s="38" t="str">
        <f>I35</f>
        <v>₹</v>
      </c>
      <c r="J36" s="51"/>
      <c r="L36" s="45"/>
    </row>
    <row r="37" spans="1:12" ht="19.899999999999999" customHeight="1" x14ac:dyDescent="0.2">
      <c r="A37" s="42"/>
      <c r="B37" s="50" t="s">
        <v>75</v>
      </c>
      <c r="C37" s="36" t="s">
        <v>76</v>
      </c>
      <c r="D37" s="36"/>
      <c r="E37" s="36"/>
      <c r="F37" s="36"/>
      <c r="G37" s="36"/>
      <c r="H37" s="44"/>
      <c r="I37" s="38" t="s">
        <v>27</v>
      </c>
      <c r="J37" s="51"/>
      <c r="L37" s="45"/>
    </row>
    <row r="38" spans="1:12" ht="19.899999999999999" customHeight="1" x14ac:dyDescent="0.2">
      <c r="A38" s="42"/>
      <c r="B38" s="43" t="s">
        <v>77</v>
      </c>
      <c r="C38" s="36"/>
      <c r="D38" s="36"/>
      <c r="E38" s="36"/>
      <c r="F38" s="36"/>
      <c r="G38" s="36"/>
      <c r="H38" s="44"/>
      <c r="I38" s="38" t="s">
        <v>27</v>
      </c>
      <c r="J38" s="55"/>
      <c r="L38" s="45"/>
    </row>
    <row r="39" spans="1:12" ht="19.899999999999999" customHeight="1" x14ac:dyDescent="0.2">
      <c r="A39" s="42"/>
      <c r="B39" s="56" t="s">
        <v>78</v>
      </c>
      <c r="C39" s="57"/>
      <c r="D39" s="57"/>
      <c r="E39" s="57"/>
      <c r="F39" s="57"/>
      <c r="G39" s="57"/>
      <c r="H39" s="58"/>
      <c r="I39" s="38" t="s">
        <v>27</v>
      </c>
      <c r="J39" s="59">
        <f>SUM(J27:J38)</f>
        <v>0</v>
      </c>
      <c r="K39" s="38" t="s">
        <v>27</v>
      </c>
      <c r="L39" s="60">
        <f>MIN(J39,150000)</f>
        <v>0</v>
      </c>
    </row>
    <row r="40" spans="1:12" ht="19.899999999999999" customHeight="1" x14ac:dyDescent="0.2">
      <c r="A40" s="42"/>
      <c r="B40" s="61" t="s">
        <v>79</v>
      </c>
      <c r="C40" s="62"/>
      <c r="D40" s="62"/>
      <c r="E40" s="62"/>
      <c r="F40" s="62"/>
      <c r="G40" s="62"/>
      <c r="H40" s="63"/>
      <c r="I40" s="64"/>
      <c r="J40" s="65"/>
      <c r="L40" s="45"/>
    </row>
    <row r="41" spans="1:12" ht="19.899999999999999" customHeight="1" x14ac:dyDescent="0.2">
      <c r="A41" s="42"/>
      <c r="B41" s="66" t="s">
        <v>80</v>
      </c>
      <c r="C41" s="36" t="s">
        <v>81</v>
      </c>
      <c r="D41" s="36"/>
      <c r="E41" s="36"/>
      <c r="F41" s="36"/>
      <c r="G41" s="36"/>
      <c r="H41" s="44"/>
      <c r="I41" s="38" t="s">
        <v>27</v>
      </c>
      <c r="J41" s="51"/>
      <c r="K41" s="38" t="s">
        <v>27</v>
      </c>
      <c r="L41" s="60">
        <f>IF(J41&gt;0,MIN(J41,25000),0)</f>
        <v>0</v>
      </c>
    </row>
    <row r="42" spans="1:12" ht="19.899999999999999" customHeight="1" x14ac:dyDescent="0.2">
      <c r="A42" s="42"/>
      <c r="B42" s="56" t="s">
        <v>82</v>
      </c>
      <c r="C42" s="57" t="s">
        <v>83</v>
      </c>
      <c r="D42" s="57"/>
      <c r="E42" s="57"/>
      <c r="F42" s="57"/>
      <c r="G42" s="57"/>
      <c r="H42" s="58"/>
      <c r="I42" s="38" t="s">
        <v>27</v>
      </c>
      <c r="J42" s="51">
        <v>0</v>
      </c>
      <c r="K42" s="38" t="s">
        <v>27</v>
      </c>
      <c r="L42" s="60">
        <f>MIN(J42,50000)</f>
        <v>0</v>
      </c>
    </row>
    <row r="43" spans="1:12" ht="19.899999999999999" customHeight="1" x14ac:dyDescent="0.2">
      <c r="A43" s="42"/>
      <c r="B43" s="61"/>
      <c r="C43" s="62" t="s">
        <v>84</v>
      </c>
      <c r="D43" s="62"/>
      <c r="E43" s="62"/>
      <c r="F43" s="62"/>
      <c r="G43" s="62"/>
      <c r="H43" s="63"/>
      <c r="L43" s="45"/>
    </row>
    <row r="44" spans="1:12" ht="19.899999999999999" customHeight="1" x14ac:dyDescent="0.2">
      <c r="A44" s="42"/>
      <c r="B44" s="56" t="s">
        <v>85</v>
      </c>
      <c r="C44" s="57" t="s">
        <v>86</v>
      </c>
      <c r="D44" s="57"/>
      <c r="E44" s="57"/>
      <c r="F44" s="57"/>
      <c r="G44" s="57"/>
      <c r="H44" s="58"/>
      <c r="I44" s="38" t="s">
        <v>27</v>
      </c>
      <c r="J44" s="51">
        <v>0</v>
      </c>
      <c r="K44" s="38" t="s">
        <v>27</v>
      </c>
      <c r="L44" s="60">
        <f>MIN(J44,40000)</f>
        <v>0</v>
      </c>
    </row>
    <row r="45" spans="1:12" ht="19.899999999999999" customHeight="1" x14ac:dyDescent="0.2">
      <c r="A45" s="42"/>
      <c r="B45" s="61"/>
      <c r="C45" s="62" t="s">
        <v>87</v>
      </c>
      <c r="D45" s="62"/>
      <c r="E45" s="62"/>
      <c r="F45" s="62"/>
      <c r="G45" s="62"/>
      <c r="H45" s="63"/>
      <c r="L45" s="45"/>
    </row>
    <row r="46" spans="1:12" ht="19.899999999999999" customHeight="1" x14ac:dyDescent="0.2">
      <c r="A46" s="42"/>
      <c r="B46" s="43" t="s">
        <v>88</v>
      </c>
      <c r="C46" s="36"/>
      <c r="D46" s="36"/>
      <c r="E46" s="36"/>
      <c r="F46" s="36"/>
      <c r="G46" s="36"/>
      <c r="H46" s="44"/>
      <c r="I46" s="38" t="s">
        <v>27</v>
      </c>
      <c r="J46" s="51"/>
      <c r="K46" s="38" t="s">
        <v>27</v>
      </c>
      <c r="L46" s="39"/>
    </row>
    <row r="47" spans="1:12" ht="19.899999999999999" customHeight="1" x14ac:dyDescent="0.2">
      <c r="A47" s="42"/>
      <c r="B47" s="43" t="s">
        <v>89</v>
      </c>
      <c r="H47" s="44"/>
      <c r="I47" s="38"/>
      <c r="J47" s="51"/>
      <c r="K47" s="38"/>
      <c r="L47" s="45"/>
    </row>
    <row r="48" spans="1:12" ht="19.899999999999999" customHeight="1" x14ac:dyDescent="0.2">
      <c r="A48" s="42"/>
      <c r="B48" s="43" t="s">
        <v>90</v>
      </c>
      <c r="H48" s="44"/>
      <c r="I48" s="38" t="str">
        <f>I46</f>
        <v>₹</v>
      </c>
      <c r="J48" s="51"/>
      <c r="K48" s="38" t="s">
        <v>27</v>
      </c>
      <c r="L48" s="60">
        <f>IF(J48&gt;0,MIN(J48,10000),0)</f>
        <v>0</v>
      </c>
    </row>
    <row r="49" spans="1:15" ht="19.899999999999999" customHeight="1" x14ac:dyDescent="0.2">
      <c r="A49" s="42"/>
      <c r="B49" s="43" t="s">
        <v>91</v>
      </c>
      <c r="C49" s="36"/>
      <c r="D49" s="36"/>
      <c r="E49" s="36"/>
      <c r="F49" s="36"/>
      <c r="G49" s="36"/>
      <c r="H49" s="44"/>
      <c r="I49" s="38" t="str">
        <f>I48</f>
        <v>₹</v>
      </c>
      <c r="J49" s="51">
        <v>0</v>
      </c>
      <c r="K49" s="38" t="s">
        <v>27</v>
      </c>
      <c r="L49" s="60">
        <f>MIN(J49,75000)</f>
        <v>0</v>
      </c>
    </row>
    <row r="50" spans="1:15" ht="19.899999999999999" customHeight="1" x14ac:dyDescent="0.2">
      <c r="A50" s="42"/>
      <c r="B50" s="43" t="s">
        <v>144</v>
      </c>
      <c r="C50" s="36"/>
      <c r="D50" s="36"/>
      <c r="E50" s="36"/>
      <c r="F50" s="36"/>
      <c r="G50" s="36"/>
      <c r="H50" s="44"/>
      <c r="I50" s="38" t="s">
        <v>27</v>
      </c>
      <c r="J50" s="51"/>
      <c r="K50" s="38" t="s">
        <v>27</v>
      </c>
      <c r="L50" s="39">
        <f>J50</f>
        <v>0</v>
      </c>
    </row>
    <row r="51" spans="1:15" ht="19.899999999999999" customHeight="1" x14ac:dyDescent="0.2">
      <c r="A51" s="42"/>
      <c r="D51" s="43" t="s">
        <v>17</v>
      </c>
      <c r="E51" s="36"/>
      <c r="F51" s="36"/>
      <c r="G51" s="36"/>
      <c r="H51" s="44"/>
      <c r="I51" s="38" t="s">
        <v>27</v>
      </c>
      <c r="J51" s="67">
        <f>SUM(J39:J50)</f>
        <v>0</v>
      </c>
      <c r="L51" s="45">
        <f>L39+L41+L42+L44+L46+L47+L48+L49+L50</f>
        <v>0</v>
      </c>
    </row>
    <row r="52" spans="1:15" ht="19.899999999999999" customHeight="1" x14ac:dyDescent="0.2">
      <c r="A52" s="35" t="s">
        <v>92</v>
      </c>
      <c r="B52" s="36" t="s">
        <v>93</v>
      </c>
      <c r="C52" s="36"/>
      <c r="D52" s="36"/>
      <c r="E52" s="36"/>
      <c r="F52" s="36"/>
      <c r="G52" s="36"/>
      <c r="H52" s="36"/>
      <c r="I52" s="36"/>
      <c r="J52" s="37"/>
      <c r="K52" s="38" t="s">
        <v>27</v>
      </c>
      <c r="L52" s="39">
        <f>SUM(L39:L50)</f>
        <v>0</v>
      </c>
    </row>
    <row r="53" spans="1:15" ht="19.899999999999999" customHeight="1" x14ac:dyDescent="0.2">
      <c r="A53" s="35" t="s">
        <v>94</v>
      </c>
      <c r="B53" s="36" t="s">
        <v>95</v>
      </c>
      <c r="C53" s="36"/>
      <c r="D53" s="36"/>
      <c r="E53" s="36"/>
      <c r="F53" s="36"/>
      <c r="G53" s="36"/>
      <c r="H53" s="36"/>
      <c r="I53" s="36"/>
      <c r="J53" s="37"/>
      <c r="K53" s="38" t="s">
        <v>27</v>
      </c>
      <c r="L53" s="39">
        <f>ROUND(L24-L52,-1)</f>
        <v>0</v>
      </c>
    </row>
    <row r="54" spans="1:15" ht="19.899999999999999" customHeight="1" x14ac:dyDescent="0.2">
      <c r="A54" s="35"/>
      <c r="B54" s="36" t="s">
        <v>96</v>
      </c>
      <c r="C54" s="36"/>
      <c r="D54" s="36"/>
      <c r="E54" s="36"/>
      <c r="F54" s="36"/>
      <c r="G54" s="36"/>
      <c r="H54" s="36"/>
      <c r="I54" s="36"/>
      <c r="J54" s="37"/>
      <c r="K54" s="38" t="s">
        <v>27</v>
      </c>
      <c r="L54" s="39">
        <f>L53</f>
        <v>0</v>
      </c>
    </row>
    <row r="55" spans="1:15" ht="19.899999999999999" customHeight="1" x14ac:dyDescent="0.2">
      <c r="A55" s="42" t="s">
        <v>97</v>
      </c>
      <c r="B55" s="32" t="s">
        <v>98</v>
      </c>
      <c r="K55" s="38" t="s">
        <v>27</v>
      </c>
      <c r="L55" s="39">
        <f>L88</f>
        <v>0</v>
      </c>
    </row>
    <row r="56" spans="1:15" s="88" customFormat="1" ht="19.899999999999999" customHeight="1" x14ac:dyDescent="0.2">
      <c r="A56" s="83" t="s">
        <v>99</v>
      </c>
      <c r="B56" s="84" t="s">
        <v>100</v>
      </c>
      <c r="C56" s="84"/>
      <c r="D56" s="84"/>
      <c r="E56" s="84"/>
      <c r="F56" s="84"/>
      <c r="G56" s="84"/>
      <c r="H56" s="84"/>
      <c r="I56" s="84"/>
      <c r="J56" s="85"/>
      <c r="K56" s="86" t="s">
        <v>27</v>
      </c>
      <c r="L56" s="87">
        <f>IF(L53&lt;=500000,MIN(12500,L55),0)</f>
        <v>0</v>
      </c>
    </row>
    <row r="57" spans="1:15" ht="19.899999999999999" customHeight="1" x14ac:dyDescent="0.2">
      <c r="A57" s="35" t="s">
        <v>101</v>
      </c>
      <c r="B57" s="36" t="s">
        <v>102</v>
      </c>
      <c r="C57" s="36"/>
      <c r="D57" s="36"/>
      <c r="E57" s="36"/>
      <c r="F57" s="36"/>
      <c r="G57" s="36"/>
      <c r="H57" s="36"/>
      <c r="I57" s="36"/>
      <c r="J57" s="37"/>
      <c r="K57" s="38" t="s">
        <v>27</v>
      </c>
      <c r="L57" s="39">
        <f>L55-L56</f>
        <v>0</v>
      </c>
    </row>
    <row r="58" spans="1:15" ht="19.899999999999999" customHeight="1" x14ac:dyDescent="0.2">
      <c r="A58" s="35" t="s">
        <v>103</v>
      </c>
      <c r="B58" s="36" t="s">
        <v>45</v>
      </c>
      <c r="C58" s="36" t="s">
        <v>104</v>
      </c>
      <c r="D58" s="36"/>
      <c r="E58" s="36"/>
      <c r="F58" s="36"/>
      <c r="G58" s="36"/>
      <c r="H58" s="36"/>
      <c r="I58" s="68"/>
      <c r="J58" s="69"/>
      <c r="K58" s="38" t="s">
        <v>27</v>
      </c>
      <c r="L58" s="39">
        <f>ROUND(L57*0.04,0)</f>
        <v>0</v>
      </c>
    </row>
    <row r="59" spans="1:15" ht="19.899999999999999" customHeight="1" x14ac:dyDescent="0.2">
      <c r="A59" s="42" t="s">
        <v>105</v>
      </c>
      <c r="B59" s="36" t="s">
        <v>106</v>
      </c>
      <c r="D59" s="36"/>
      <c r="E59" s="36"/>
      <c r="F59" s="36"/>
      <c r="G59" s="36"/>
      <c r="H59" s="36"/>
      <c r="I59" s="36"/>
      <c r="J59" s="37"/>
      <c r="K59" s="38" t="s">
        <v>27</v>
      </c>
      <c r="L59" s="39">
        <f>L57+L58</f>
        <v>0</v>
      </c>
    </row>
    <row r="60" spans="1:15" ht="19.899999999999999" customHeight="1" x14ac:dyDescent="0.2">
      <c r="A60" s="35" t="s">
        <v>107</v>
      </c>
      <c r="B60" s="70" t="s">
        <v>108</v>
      </c>
      <c r="C60" s="36"/>
      <c r="D60" s="36"/>
      <c r="E60" s="36"/>
      <c r="F60" s="36"/>
      <c r="G60" s="36"/>
      <c r="H60" s="36"/>
      <c r="I60" s="36"/>
      <c r="J60" s="37"/>
      <c r="K60" s="38" t="s">
        <v>27</v>
      </c>
      <c r="L60" s="51"/>
    </row>
    <row r="61" spans="1:15" ht="19.899999999999999" customHeight="1" x14ac:dyDescent="0.2">
      <c r="A61" s="35" t="s">
        <v>109</v>
      </c>
      <c r="B61" s="36" t="s">
        <v>110</v>
      </c>
      <c r="C61" s="36"/>
      <c r="D61" s="36"/>
      <c r="E61" s="36"/>
      <c r="F61" s="36"/>
      <c r="G61" s="36"/>
      <c r="H61" s="36"/>
      <c r="I61" s="36"/>
      <c r="J61" s="37"/>
      <c r="K61" s="38" t="s">
        <v>27</v>
      </c>
      <c r="L61" s="39">
        <f>L59-L60</f>
        <v>0</v>
      </c>
    </row>
    <row r="62" spans="1:15" ht="19.899999999999999" customHeight="1" x14ac:dyDescent="0.2">
      <c r="A62" s="35" t="s">
        <v>111</v>
      </c>
      <c r="B62" s="36" t="s">
        <v>112</v>
      </c>
      <c r="C62" s="36"/>
      <c r="D62" s="36"/>
      <c r="E62" s="36"/>
      <c r="F62" s="36"/>
      <c r="G62" s="36"/>
      <c r="H62" s="36"/>
      <c r="I62" s="36"/>
      <c r="J62" s="37"/>
      <c r="K62" s="38" t="s">
        <v>27</v>
      </c>
      <c r="L62" s="39">
        <f>Salary!K27</f>
        <v>0</v>
      </c>
    </row>
    <row r="63" spans="1:15" ht="19.899999999999999" customHeight="1" x14ac:dyDescent="0.2">
      <c r="A63" s="35" t="s">
        <v>113</v>
      </c>
      <c r="B63" s="36" t="s">
        <v>143</v>
      </c>
      <c r="C63" s="36"/>
      <c r="D63" s="36"/>
      <c r="E63" s="36"/>
      <c r="F63" s="36"/>
      <c r="G63" s="36"/>
      <c r="H63" s="36"/>
      <c r="I63" s="36"/>
      <c r="J63" s="37"/>
      <c r="K63" s="38" t="s">
        <v>27</v>
      </c>
      <c r="L63" s="39">
        <f>(L61-L62)/12</f>
        <v>0</v>
      </c>
      <c r="O63" s="80"/>
    </row>
    <row r="64" spans="1:15" ht="19.899999999999999" customHeight="1" x14ac:dyDescent="0.2">
      <c r="A64" s="35" t="s">
        <v>114</v>
      </c>
      <c r="B64" s="36"/>
      <c r="C64" s="36"/>
      <c r="D64" s="36"/>
      <c r="E64" s="36"/>
      <c r="F64" s="36"/>
      <c r="G64" s="36"/>
      <c r="H64" s="36"/>
      <c r="I64" s="36"/>
      <c r="J64" s="37"/>
      <c r="K64" s="38" t="s">
        <v>27</v>
      </c>
      <c r="L64" s="39"/>
    </row>
    <row r="65" spans="1:12" ht="19.899999999999999" customHeight="1" x14ac:dyDescent="0.2">
      <c r="A65" s="35" t="s">
        <v>115</v>
      </c>
      <c r="B65" s="36"/>
      <c r="C65" s="36"/>
      <c r="D65" s="36"/>
      <c r="E65" s="36"/>
      <c r="F65" s="36"/>
      <c r="G65" s="36"/>
      <c r="H65" s="36"/>
      <c r="I65" s="36"/>
      <c r="J65" s="37"/>
      <c r="K65" s="38" t="s">
        <v>27</v>
      </c>
      <c r="L65" s="39"/>
    </row>
    <row r="66" spans="1:12" ht="19.899999999999999" customHeight="1" x14ac:dyDescent="0.2">
      <c r="A66" s="42"/>
      <c r="J66" s="45"/>
      <c r="K66" s="71"/>
      <c r="L66" s="45"/>
    </row>
    <row r="67" spans="1:12" ht="19.899999999999999" customHeight="1" x14ac:dyDescent="0.2">
      <c r="A67" s="72" t="s">
        <v>137</v>
      </c>
      <c r="B67" s="73"/>
      <c r="C67" s="72"/>
      <c r="E67" s="72" t="s">
        <v>116</v>
      </c>
      <c r="F67" s="72"/>
      <c r="G67" s="72"/>
      <c r="H67" s="72"/>
      <c r="I67" s="72"/>
      <c r="J67" s="72"/>
      <c r="K67" s="72"/>
      <c r="L67" s="72"/>
    </row>
    <row r="68" spans="1:12" ht="19.899999999999999" customHeight="1" x14ac:dyDescent="0.2">
      <c r="A68" s="104" t="s">
        <v>117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</row>
    <row r="69" spans="1:12" ht="19.899999999999999" customHeight="1" x14ac:dyDescent="0.2">
      <c r="A69" s="105" t="s">
        <v>118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</row>
    <row r="70" spans="1:12" ht="19.899999999999999" customHeight="1" x14ac:dyDescent="0.2"/>
    <row r="71" spans="1:12" ht="19.899999999999999" customHeight="1" x14ac:dyDescent="0.2"/>
    <row r="72" spans="1:12" ht="19.899999999999999" customHeight="1" x14ac:dyDescent="0.2"/>
    <row r="73" spans="1:12" ht="19.899999999999999" customHeight="1" x14ac:dyDescent="0.2"/>
    <row r="74" spans="1:12" ht="19.899999999999999" customHeight="1" x14ac:dyDescent="0.2">
      <c r="A74" s="74"/>
      <c r="J74" s="45"/>
      <c r="L74" s="45"/>
    </row>
    <row r="75" spans="1:12" ht="19.899999999999999" customHeight="1" x14ac:dyDescent="0.2">
      <c r="A75" s="74"/>
    </row>
    <row r="76" spans="1:12" ht="19.899999999999999" customHeight="1" x14ac:dyDescent="0.2">
      <c r="B76" s="32" t="s">
        <v>119</v>
      </c>
      <c r="D76" s="45"/>
      <c r="J76" s="32" t="s">
        <v>120</v>
      </c>
    </row>
    <row r="77" spans="1:12" ht="19.899999999999999" customHeight="1" x14ac:dyDescent="0.2">
      <c r="B77" s="32" t="s">
        <v>141</v>
      </c>
    </row>
    <row r="78" spans="1:12" ht="19.899999999999999" customHeight="1" x14ac:dyDescent="0.2">
      <c r="B78" s="32" t="s">
        <v>121</v>
      </c>
    </row>
    <row r="79" spans="1:12" ht="19.899999999999999" customHeight="1" x14ac:dyDescent="0.2">
      <c r="B79" s="32" t="s">
        <v>122</v>
      </c>
    </row>
    <row r="80" spans="1:12" ht="19.899999999999999" customHeight="1" x14ac:dyDescent="0.2"/>
    <row r="82" spans="1:12" ht="19.899999999999999" customHeight="1" x14ac:dyDescent="0.3">
      <c r="A82" s="75" t="s">
        <v>123</v>
      </c>
      <c r="B82" s="32" t="s">
        <v>124</v>
      </c>
    </row>
    <row r="83" spans="1:12" ht="19.899999999999999" customHeight="1" x14ac:dyDescent="0.2">
      <c r="A83" s="42"/>
      <c r="C83" s="76" t="s">
        <v>125</v>
      </c>
      <c r="H83" s="77" t="s">
        <v>126</v>
      </c>
      <c r="I83" s="49"/>
      <c r="J83" s="77" t="s">
        <v>127</v>
      </c>
    </row>
    <row r="84" spans="1:12" ht="19.899999999999999" customHeight="1" x14ac:dyDescent="0.2">
      <c r="A84" s="42"/>
      <c r="B84" s="43" t="s">
        <v>128</v>
      </c>
      <c r="C84" s="68"/>
      <c r="D84" s="36"/>
      <c r="E84" s="36"/>
      <c r="F84" s="36"/>
      <c r="G84" s="69"/>
      <c r="H84" s="78" t="s">
        <v>129</v>
      </c>
      <c r="I84" s="38" t="s">
        <v>27</v>
      </c>
      <c r="J84" s="67">
        <v>0</v>
      </c>
    </row>
    <row r="85" spans="1:12" ht="19.899999999999999" customHeight="1" x14ac:dyDescent="0.2">
      <c r="A85" s="42"/>
      <c r="B85" s="43" t="s">
        <v>130</v>
      </c>
      <c r="C85" s="68"/>
      <c r="D85" s="36"/>
      <c r="E85" s="36"/>
      <c r="F85" s="36"/>
      <c r="G85" s="69"/>
      <c r="H85" s="79">
        <v>0.05</v>
      </c>
      <c r="I85" s="38" t="s">
        <v>27</v>
      </c>
      <c r="J85" s="39">
        <f>MAX(0,0.05*MIN(L53-250000,250000))</f>
        <v>0</v>
      </c>
      <c r="L85" s="45"/>
    </row>
    <row r="86" spans="1:12" ht="19.899999999999999" customHeight="1" x14ac:dyDescent="0.2">
      <c r="B86" s="43" t="s">
        <v>131</v>
      </c>
      <c r="C86" s="68"/>
      <c r="D86" s="36"/>
      <c r="E86" s="36"/>
      <c r="F86" s="36"/>
      <c r="G86" s="69"/>
      <c r="H86" s="79">
        <v>0.2</v>
      </c>
      <c r="I86" s="38" t="s">
        <v>27</v>
      </c>
      <c r="J86" s="39">
        <f>MAX(0,0.2*MIN(L53-500000,500000))</f>
        <v>0</v>
      </c>
      <c r="L86" s="45"/>
    </row>
    <row r="87" spans="1:12" ht="19.899999999999999" customHeight="1" x14ac:dyDescent="0.2">
      <c r="B87" s="43" t="s">
        <v>132</v>
      </c>
      <c r="C87" s="68"/>
      <c r="D87" s="36"/>
      <c r="E87" s="36"/>
      <c r="F87" s="36"/>
      <c r="G87" s="69"/>
      <c r="H87" s="79">
        <v>0.3</v>
      </c>
      <c r="I87" s="38" t="s">
        <v>27</v>
      </c>
      <c r="J87" s="39">
        <f>MAX(0,0.3*(L53-1000000))</f>
        <v>0</v>
      </c>
      <c r="L87" s="45"/>
    </row>
    <row r="88" spans="1:12" ht="19.899999999999999" customHeight="1" x14ac:dyDescent="0.2">
      <c r="B88" s="43"/>
      <c r="C88" s="36" t="s">
        <v>133</v>
      </c>
      <c r="D88" s="36"/>
      <c r="E88" s="36"/>
      <c r="F88" s="36"/>
      <c r="G88" s="36"/>
      <c r="H88" s="36"/>
      <c r="I88" s="36"/>
      <c r="J88" s="37"/>
      <c r="K88" s="38" t="s">
        <v>27</v>
      </c>
      <c r="L88" s="39">
        <f>J84+J85+J86+J87</f>
        <v>0</v>
      </c>
    </row>
  </sheetData>
  <mergeCells count="4">
    <mergeCell ref="A1:L1"/>
    <mergeCell ref="A2:L2"/>
    <mergeCell ref="A68:L68"/>
    <mergeCell ref="A69:L69"/>
  </mergeCells>
  <pageMargins left="0.83472222222222203" right="0.64027777777777795" top="0.55000000000000004" bottom="0.563194444444444" header="0.51180555555555496" footer="0.51180555555555496"/>
  <pageSetup paperSize="9" scale="74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Salary</vt:lpstr>
      <vt:lpstr>ITax</vt:lpstr>
      <vt:lpstr>ITax!Excel_BuiltIn_Print_Area</vt:lpstr>
      <vt:lpstr>Salary!Excel_BuiltIn_Print_Area</vt:lpstr>
      <vt:lpstr>Excel_BuiltIn_Print_Area_1_1</vt:lpstr>
      <vt:lpstr>ITax!Print_Area</vt:lpstr>
      <vt:lpstr>Salary!Print_Area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</dc:creator>
  <cp:lastModifiedBy>USER</cp:lastModifiedBy>
  <cp:revision>15</cp:revision>
  <cp:lastPrinted>2024-12-10T06:46:42Z</cp:lastPrinted>
  <dcterms:created xsi:type="dcterms:W3CDTF">2018-01-03T16:33:48Z</dcterms:created>
  <dcterms:modified xsi:type="dcterms:W3CDTF">2024-12-10T06:48:57Z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