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PARTMENTAL_28.08.2024\Income tax related\COLLEGE IT FY 2024-25_ Proposed\"/>
    </mc:Choice>
  </mc:AlternateContent>
  <bookViews>
    <workbookView xWindow="0" yWindow="0" windowWidth="16380" windowHeight="8190" tabRatio="500"/>
  </bookViews>
  <sheets>
    <sheet name="Salary" sheetId="1" r:id="rId1"/>
    <sheet name="ITax" sheetId="2" r:id="rId2"/>
  </sheets>
  <definedNames>
    <definedName name="Excel_BuiltIn_Print_Area" localSheetId="1">ITax!$A$3:$L$51</definedName>
    <definedName name="Excel_BuiltIn_Print_Area" localSheetId="0">Salary!$A$2:$O$32</definedName>
    <definedName name="Excel_BuiltIn_Print_Area_1_1">ITax!$A$3:$L$52</definedName>
    <definedName name="Gr_Sal">NA()</definedName>
    <definedName name="Inc_Tax">NA()</definedName>
    <definedName name="_xlnm.Print_Area" localSheetId="1">ITax!$A$1:$L$67</definedName>
    <definedName name="_xlnm.Print_Area" localSheetId="0">Salary!$A$2:$O$35</definedName>
    <definedName name="Sal_In">NA()</definedName>
    <definedName name="SHARED_FORMULA_1_13_1_13_1">#REF!</definedName>
    <definedName name="SHARED_FORMULA_1_17_1_17_1">#REF!</definedName>
    <definedName name="SHARED_FORMULA_10_12_10_12_1">IF(#REF!&gt;0,80,0)</definedName>
    <definedName name="SHARED_FORMULA_12_13_12_13_1">#REF!</definedName>
    <definedName name="SHARED_FORMULA_14_12_14_12_1">SUM(#REF!)</definedName>
    <definedName name="SHARED_FORMULA_15_12_15_12_1">#REF!-#REF!</definedName>
    <definedName name="SHARED_FORMULA_2_13_2_13_1">#REF!</definedName>
    <definedName name="SHARED_FORMULA_8_13_8_13_1">#REF!</definedName>
    <definedName name="Tax_Relief">NA()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7" i="1" l="1"/>
  <c r="C29" i="1" l="1"/>
  <c r="L21" i="2" l="1"/>
  <c r="M27" i="1"/>
  <c r="L27" i="1"/>
  <c r="K27" i="1"/>
  <c r="L32" i="2" s="1"/>
  <c r="J27" i="1"/>
  <c r="I27" i="1"/>
  <c r="G27" i="1"/>
  <c r="F27" i="1"/>
  <c r="C27" i="1"/>
  <c r="H26" i="1"/>
  <c r="N26" i="1" s="1"/>
  <c r="N25" i="1"/>
  <c r="B15" i="1"/>
  <c r="B16" i="1" s="1"/>
  <c r="D14" i="1"/>
  <c r="E14" i="1" s="1"/>
  <c r="H14" i="1" s="1"/>
  <c r="N14" i="1" s="1"/>
  <c r="B14" i="1"/>
  <c r="E13" i="1"/>
  <c r="D13" i="1"/>
  <c r="H13" i="1" s="1"/>
  <c r="N13" i="1" l="1"/>
  <c r="D16" i="1"/>
  <c r="B17" i="1"/>
  <c r="P17" i="1"/>
  <c r="D15" i="1"/>
  <c r="H15" i="1" l="1"/>
  <c r="E15" i="1"/>
  <c r="B18" i="1"/>
  <c r="D17" i="1"/>
  <c r="E16" i="1"/>
  <c r="H16" i="1" s="1"/>
  <c r="N16" i="1" s="1"/>
  <c r="N15" i="1" l="1"/>
  <c r="E17" i="1"/>
  <c r="H17" i="1" s="1"/>
  <c r="B19" i="1"/>
  <c r="D18" i="1"/>
  <c r="N17" i="1" l="1"/>
  <c r="E18" i="1"/>
  <c r="H18" i="1"/>
  <c r="N18" i="1" s="1"/>
  <c r="B20" i="1"/>
  <c r="D19" i="1"/>
  <c r="E19" i="1" l="1"/>
  <c r="H19" i="1" s="1"/>
  <c r="B21" i="1"/>
  <c r="D20" i="1"/>
  <c r="N19" i="1" l="1"/>
  <c r="E20" i="1"/>
  <c r="H20" i="1" s="1"/>
  <c r="N20" i="1" s="1"/>
  <c r="B22" i="1"/>
  <c r="D21" i="1"/>
  <c r="E21" i="1" l="1"/>
  <c r="H21" i="1" s="1"/>
  <c r="N21" i="1" s="1"/>
  <c r="B23" i="1"/>
  <c r="D22" i="1"/>
  <c r="E22" i="1" l="1"/>
  <c r="H22" i="1" s="1"/>
  <c r="N22" i="1" s="1"/>
  <c r="B24" i="1"/>
  <c r="D23" i="1"/>
  <c r="D24" i="1" l="1"/>
  <c r="B27" i="1"/>
  <c r="E23" i="1"/>
  <c r="H23" i="1" s="1"/>
  <c r="N23" i="1" s="1"/>
  <c r="E24" i="1" l="1"/>
  <c r="E27" i="1" s="1"/>
  <c r="D27" i="1"/>
  <c r="H24" i="1" l="1"/>
  <c r="N24" i="1" l="1"/>
  <c r="N27" i="1" s="1"/>
  <c r="L11" i="2" l="1"/>
  <c r="L14" i="2" s="1"/>
  <c r="L16" i="2" s="1"/>
  <c r="L23" i="2" s="1"/>
  <c r="J57" i="2" l="1"/>
  <c r="J55" i="2"/>
  <c r="J56" i="2"/>
  <c r="J59" i="2"/>
  <c r="J58" i="2"/>
  <c r="L60" i="2" l="1"/>
  <c r="L25" i="2" s="1"/>
  <c r="L26" i="2" s="1"/>
  <c r="L27" i="2" s="1"/>
  <c r="L28" i="2" l="1"/>
  <c r="L29" i="2" s="1"/>
  <c r="L31" i="2" s="1"/>
  <c r="L33" i="2" s="1"/>
</calcChain>
</file>

<file path=xl/sharedStrings.xml><?xml version="1.0" encoding="utf-8"?>
<sst xmlns="http://schemas.openxmlformats.org/spreadsheetml/2006/main" count="138" uniqueCount="114">
  <si>
    <t>GOVERNMENT GIRLS' GENERAL DGREE COLLEGE, EKBALPUR</t>
  </si>
  <si>
    <t xml:space="preserve">Statement of PAY, ALLOWANCES &amp; DEDUCTIONS in the Financial Year 2024-25 (Assessment Year 2025-26) in respect of </t>
  </si>
  <si>
    <t>PAN:</t>
  </si>
  <si>
    <t>GPF A/C No. :</t>
  </si>
  <si>
    <t>PAY AND ALLOWANCES DRAWN (₹)</t>
  </si>
  <si>
    <t>DEDUCTIONS (₹)</t>
  </si>
  <si>
    <t>NET PAY (₹)</t>
  </si>
  <si>
    <t>TV No. &amp; Date</t>
  </si>
  <si>
    <t>MONTH</t>
  </si>
  <si>
    <t>PAY in pay band</t>
  </si>
  <si>
    <t>A.G. P.</t>
  </si>
  <si>
    <t>Total Basic pay (PAY+AGP)</t>
  </si>
  <si>
    <t>D.A.</t>
  </si>
  <si>
    <t>H.R.A.</t>
  </si>
  <si>
    <t>SpdA</t>
  </si>
  <si>
    <t>GROSS</t>
  </si>
  <si>
    <t>G.P.F.</t>
  </si>
  <si>
    <t>G.I.</t>
  </si>
  <si>
    <t>INCOME TAX</t>
  </si>
  <si>
    <t>P. Tax</t>
  </si>
  <si>
    <t>OTHERS</t>
  </si>
  <si>
    <t>Mar-24</t>
  </si>
  <si>
    <t>Apr-24</t>
  </si>
  <si>
    <t>May-24</t>
  </si>
  <si>
    <t>Jun-24</t>
  </si>
  <si>
    <t>Jul-24</t>
  </si>
  <si>
    <t>Aug-24</t>
  </si>
  <si>
    <t>Sep-24</t>
  </si>
  <si>
    <t>Oct-24</t>
  </si>
  <si>
    <t xml:space="preserve"> </t>
  </si>
  <si>
    <t>Nov-24</t>
  </si>
  <si>
    <t>Dec-24</t>
  </si>
  <si>
    <t>Jan-25</t>
  </si>
  <si>
    <t>Feb-25</t>
  </si>
  <si>
    <t>Arrear 1</t>
  </si>
  <si>
    <t>Total</t>
  </si>
  <si>
    <t xml:space="preserve">Gross salary :        ₹               </t>
  </si>
  <si>
    <t>(Rupees                                                                                                                                                 only)</t>
  </si>
  <si>
    <t>only )</t>
  </si>
  <si>
    <t>Signature of Incumbent</t>
  </si>
  <si>
    <t>Principal (DDO)</t>
  </si>
  <si>
    <t xml:space="preserve">Government Girls' General Degree College </t>
  </si>
  <si>
    <t>GOVERNMENT GIRLS' GENERAL DEGREE COLLEGE</t>
  </si>
  <si>
    <t>7, MAYURBHANJ ROAD, KOLKATA 700 023</t>
  </si>
  <si>
    <t xml:space="preserve">Declaration and Computation of Taxable Income and Income Tax for the </t>
  </si>
  <si>
    <t>Financial Year 2024-2025(Assessment Year 2025-2026 ).</t>
  </si>
  <si>
    <t>NEW TAX CALCULATIONS</t>
  </si>
  <si>
    <t xml:space="preserve">Name: </t>
  </si>
  <si>
    <t xml:space="preserve">Designation: </t>
  </si>
  <si>
    <t xml:space="preserve">Residential Address:  </t>
  </si>
  <si>
    <t xml:space="preserve">PAN : </t>
  </si>
  <si>
    <t>1.</t>
  </si>
  <si>
    <t xml:space="preserve">Gross Salary (including arrears/ Honorarium/ Bonus etc.) -- </t>
  </si>
  <si>
    <t>₹</t>
  </si>
  <si>
    <t>2.</t>
  </si>
  <si>
    <t>Add:</t>
  </si>
  <si>
    <t>Income from other sources (interest from bank deposits, N.S.C. etc.)</t>
  </si>
  <si>
    <t>3.</t>
  </si>
  <si>
    <t>Gross Total Income (1+2 )</t>
  </si>
  <si>
    <t>4.</t>
  </si>
  <si>
    <t>Less: Standard Deduction</t>
  </si>
  <si>
    <t>5.</t>
  </si>
  <si>
    <t xml:space="preserve">Net income </t>
  </si>
  <si>
    <t>6.</t>
  </si>
  <si>
    <t xml:space="preserve">Deduction under Chapter VI-A: </t>
  </si>
  <si>
    <t>80CCD(2)</t>
  </si>
  <si>
    <t>7.</t>
  </si>
  <si>
    <t>Any other deduction:</t>
  </si>
  <si>
    <t>8.</t>
  </si>
  <si>
    <t>Taxable Income (Rounded off to the nearest multiple of ₹ 10)</t>
  </si>
  <si>
    <t>9.</t>
  </si>
  <si>
    <t>Income Tax on 8 as per rates (*)</t>
  </si>
  <si>
    <t>10.</t>
  </si>
  <si>
    <t>Rebate  u/s 87A(₹ 25000 if taxable income(8) is less or equal to ₹ 7,00,000)</t>
  </si>
  <si>
    <t>11.</t>
  </si>
  <si>
    <t xml:space="preserve">Income Tax payable </t>
  </si>
  <si>
    <t>12.</t>
  </si>
  <si>
    <t>Education Cess @ 4%</t>
  </si>
  <si>
    <t>13.</t>
  </si>
  <si>
    <t xml:space="preserve">Total Tax Liability </t>
  </si>
  <si>
    <t>14.</t>
  </si>
  <si>
    <t>Relief u/s 89(1)</t>
  </si>
  <si>
    <t>15.</t>
  </si>
  <si>
    <t xml:space="preserve">Net tax payable </t>
  </si>
  <si>
    <t>16.</t>
  </si>
  <si>
    <t>Tax deducted at source</t>
  </si>
  <si>
    <t>17.</t>
  </si>
  <si>
    <t>Balance tax payable</t>
  </si>
  <si>
    <t>18.</t>
  </si>
  <si>
    <t>Income Tax  to be paid from January, 2025</t>
  </si>
  <si>
    <t>19.</t>
  </si>
  <si>
    <t>Income Tax  to be paid from February, 2025</t>
  </si>
  <si>
    <t>I ,</t>
  </si>
  <si>
    <t xml:space="preserve">, do hereby declare that (a) the above statement is correct to the best of my </t>
  </si>
  <si>
    <t xml:space="preserve">knowledge and belief, (b) All savings have been made / will be out of my income chargeable to Tax,  </t>
  </si>
  <si>
    <t xml:space="preserve"> (c ) Documents in support of saving will be shown at the time of verification.</t>
  </si>
  <si>
    <t xml:space="preserve">Countersigned  </t>
  </si>
  <si>
    <t>Signature of the Employee with date</t>
  </si>
  <si>
    <t>Principal/(D.D.O.)</t>
  </si>
  <si>
    <t>Government Girls' General Degree College</t>
  </si>
  <si>
    <t>7, Mayurbhanj Road, Kolkata 700 023</t>
  </si>
  <si>
    <t>*</t>
  </si>
  <si>
    <t>Computation of Income Tax</t>
  </si>
  <si>
    <t>Taxable Income range</t>
  </si>
  <si>
    <t>Rate</t>
  </si>
  <si>
    <t>Tax</t>
  </si>
  <si>
    <t>(a) Up to ₹ 3,00,000 /-</t>
  </si>
  <si>
    <t>Nil</t>
  </si>
  <si>
    <t>(e ) From ₹ 12,00,001/- to ₹ 15,00,000/-</t>
  </si>
  <si>
    <t>(f) Above ₹ 15,00,000/-</t>
  </si>
  <si>
    <t>(b) From ₹ 3000,001/- to ₹ 7,00,000/-</t>
  </si>
  <si>
    <t>(c) From ₹ 7,00,001/- to ₹ 10,00,000/-</t>
  </si>
  <si>
    <t>(d) From ₹ 10,00,001/- to ₹ 12,0,000/-</t>
  </si>
  <si>
    <t xml:space="preserve">Total: (a) + (b) + (c ) + (d) + (e) + (f)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</si>
</sst>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;&quot; (&quot;#,##0.00\);&quot; -&quot;#\ ;@\ "/>
    <numFmt numFmtId="165" formatCode="#,##0\ ;&quot; (&quot;#,##0\);&quot; -&quot;#\ ;@\ "/>
    <numFmt numFmtId="166" formatCode="mm/yy"/>
    <numFmt numFmtId="167" formatCode="_(* #,##0_);_(* \(#,##0\);_(* \-??_);_(@_)"/>
  </numFmts>
  <fonts count="16" x14ac:knownFonts="1">
    <font>
      <sz val="10"/>
      <name val="Arial"/>
      <family val="2"/>
      <charset val="1"/>
    </font>
    <font>
      <b/>
      <sz val="13"/>
      <name val="Arial"/>
      <family val="2"/>
      <charset val="1"/>
    </font>
    <font>
      <b/>
      <sz val="10"/>
      <name val="Arial"/>
      <family val="2"/>
      <charset val="1"/>
    </font>
    <font>
      <sz val="11.5"/>
      <name val="Arial"/>
      <family val="2"/>
      <charset val="1"/>
    </font>
    <font>
      <sz val="12"/>
      <name val="Arial"/>
      <family val="2"/>
      <charset val="1"/>
    </font>
    <font>
      <sz val="8"/>
      <name val="Arial"/>
      <family val="2"/>
      <charset val="1"/>
    </font>
    <font>
      <sz val="7"/>
      <name val="Arial"/>
      <family val="2"/>
      <charset val="1"/>
    </font>
    <font>
      <sz val="8"/>
      <color rgb="FFFF0000"/>
      <name val="Arial"/>
      <family val="2"/>
      <charset val="1"/>
    </font>
    <font>
      <sz val="11"/>
      <name val="Arial"/>
      <family val="2"/>
      <charset val="1"/>
    </font>
    <font>
      <b/>
      <sz val="16"/>
      <name val="Arial"/>
      <family val="2"/>
      <charset val="1"/>
    </font>
    <font>
      <sz val="14"/>
      <name val="Arial"/>
      <family val="2"/>
      <charset val="1"/>
    </font>
    <font>
      <b/>
      <sz val="12"/>
      <name val="Arial"/>
      <family val="2"/>
      <charset val="1"/>
    </font>
    <font>
      <sz val="13"/>
      <name val="Arial"/>
      <family val="2"/>
      <charset val="1"/>
    </font>
    <font>
      <sz val="12"/>
      <color rgb="FFFF0000"/>
      <name val="Arial"/>
      <family val="2"/>
      <charset val="1"/>
    </font>
    <font>
      <u/>
      <sz val="12"/>
      <name val="Arial"/>
      <family val="2"/>
      <charset val="1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A1A1A"/>
      </left>
      <right style="thin">
        <color rgb="FF1A1A1A"/>
      </right>
      <top style="thin">
        <color rgb="FF1A1A1A"/>
      </top>
      <bottom style="thin">
        <color rgb="FF1A1A1A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164" fontId="15" fillId="0" borderId="0" applyBorder="0" applyProtection="0"/>
  </cellStyleXfs>
  <cellXfs count="9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165" fontId="5" fillId="2" borderId="5" xfId="1" applyNumberFormat="1" applyFont="1" applyFill="1" applyBorder="1" applyAlignment="1" applyProtection="1">
      <alignment vertical="center" wrapText="1"/>
    </xf>
    <xf numFmtId="165" fontId="5" fillId="0" borderId="5" xfId="1" applyNumberFormat="1" applyFont="1" applyBorder="1" applyAlignment="1" applyProtection="1">
      <alignment vertical="center" wrapText="1"/>
    </xf>
    <xf numFmtId="165" fontId="5" fillId="3" borderId="5" xfId="1" applyNumberFormat="1" applyFont="1" applyFill="1" applyBorder="1" applyAlignment="1" applyProtection="1">
      <alignment vertical="center" wrapText="1"/>
    </xf>
    <xf numFmtId="0" fontId="0" fillId="0" borderId="5" xfId="0" applyBorder="1" applyAlignment="1">
      <alignment horizontal="center"/>
    </xf>
    <xf numFmtId="49" fontId="7" fillId="0" borderId="5" xfId="0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 applyProtection="1">
      <alignment horizontal="center" vertical="center" wrapText="1"/>
    </xf>
    <xf numFmtId="165" fontId="8" fillId="0" borderId="5" xfId="1" applyNumberFormat="1" applyFont="1" applyBorder="1" applyAlignment="1" applyProtection="1">
      <alignment horizontal="center" vertical="center" wrapText="1"/>
    </xf>
    <xf numFmtId="166" fontId="5" fillId="0" borderId="5" xfId="0" applyNumberFormat="1" applyFont="1" applyBorder="1" applyAlignment="1">
      <alignment horizontal="center" vertical="center" wrapText="1"/>
    </xf>
    <xf numFmtId="166" fontId="5" fillId="2" borderId="5" xfId="0" applyNumberFormat="1" applyFont="1" applyFill="1" applyBorder="1" applyAlignment="1">
      <alignment horizontal="center" vertical="center" wrapText="1"/>
    </xf>
    <xf numFmtId="167" fontId="5" fillId="2" borderId="5" xfId="1" applyNumberFormat="1" applyFont="1" applyFill="1" applyBorder="1" applyAlignment="1" applyProtection="1">
      <alignment vertical="center" wrapText="1"/>
    </xf>
    <xf numFmtId="165" fontId="0" fillId="2" borderId="5" xfId="1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49" fontId="0" fillId="0" borderId="0" xfId="0" applyNumberFormat="1" applyAlignment="1">
      <alignment horizontal="center"/>
    </xf>
    <xf numFmtId="165" fontId="0" fillId="0" borderId="0" xfId="1" applyNumberFormat="1" applyFont="1" applyBorder="1" applyProtection="1"/>
    <xf numFmtId="165" fontId="5" fillId="0" borderId="0" xfId="1" applyNumberFormat="1" applyFont="1" applyBorder="1" applyAlignment="1" applyProtection="1">
      <alignment horizontal="center" vertical="center" wrapText="1"/>
    </xf>
    <xf numFmtId="165" fontId="0" fillId="0" borderId="0" xfId="1" applyNumberFormat="1" applyFont="1" applyBorder="1" applyAlignment="1" applyProtection="1">
      <alignment horizontal="center" vertical="center" wrapText="1"/>
    </xf>
    <xf numFmtId="49" fontId="0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5" fontId="5" fillId="0" borderId="0" xfId="1" applyNumberFormat="1" applyFont="1" applyBorder="1" applyAlignment="1" applyProtection="1">
      <alignment horizontal="left" vertical="center" wrapText="1"/>
    </xf>
    <xf numFmtId="165" fontId="5" fillId="0" borderId="0" xfId="1" applyNumberFormat="1" applyFont="1" applyBorder="1" applyAlignment="1" applyProtection="1">
      <alignment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49" fontId="4" fillId="0" borderId="6" xfId="0" applyNumberFormat="1" applyFont="1" applyBorder="1" applyAlignment="1">
      <alignment horizontal="right"/>
    </xf>
    <xf numFmtId="0" fontId="4" fillId="0" borderId="7" xfId="0" applyFont="1" applyBorder="1"/>
    <xf numFmtId="165" fontId="4" fillId="0" borderId="8" xfId="1" applyNumberFormat="1" applyFont="1" applyBorder="1" applyProtection="1"/>
    <xf numFmtId="0" fontId="4" fillId="0" borderId="5" xfId="0" applyFont="1" applyBorder="1" applyAlignment="1">
      <alignment wrapText="1"/>
    </xf>
    <xf numFmtId="165" fontId="4" fillId="0" borderId="2" xfId="1" applyNumberFormat="1" applyFont="1" applyBorder="1" applyProtection="1"/>
    <xf numFmtId="49" fontId="4" fillId="0" borderId="6" xfId="0" applyNumberFormat="1" applyFont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0" fontId="4" fillId="3" borderId="7" xfId="0" applyFont="1" applyFill="1" applyBorder="1"/>
    <xf numFmtId="165" fontId="4" fillId="3" borderId="8" xfId="1" applyNumberFormat="1" applyFont="1" applyFill="1" applyBorder="1" applyProtection="1"/>
    <xf numFmtId="0" fontId="4" fillId="3" borderId="5" xfId="0" applyFont="1" applyFill="1" applyBorder="1" applyAlignment="1">
      <alignment wrapText="1"/>
    </xf>
    <xf numFmtId="1" fontId="4" fillId="3" borderId="9" xfId="1" applyNumberFormat="1" applyFont="1" applyFill="1" applyBorder="1" applyProtection="1"/>
    <xf numFmtId="165" fontId="4" fillId="0" borderId="10" xfId="1" applyNumberFormat="1" applyFont="1" applyBorder="1" applyProtection="1"/>
    <xf numFmtId="165" fontId="4" fillId="0" borderId="0" xfId="1" applyNumberFormat="1" applyFont="1" applyBorder="1" applyProtection="1"/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horizontal="right"/>
    </xf>
    <xf numFmtId="0" fontId="4" fillId="0" borderId="6" xfId="0" applyFont="1" applyBorder="1" applyAlignment="1">
      <alignment horizontal="right"/>
    </xf>
    <xf numFmtId="165" fontId="4" fillId="0" borderId="7" xfId="1" applyNumberFormat="1" applyFont="1" applyBorder="1" applyProtection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11" xfId="1" applyNumberFormat="1" applyFont="1" applyBorder="1" applyProtection="1"/>
    <xf numFmtId="0" fontId="4" fillId="0" borderId="8" xfId="0" applyFont="1" applyBorder="1"/>
    <xf numFmtId="0" fontId="4" fillId="0" borderId="6" xfId="0" applyFont="1" applyBorder="1" applyAlignment="1">
      <alignment wrapText="1"/>
    </xf>
    <xf numFmtId="165" fontId="4" fillId="0" borderId="12" xfId="1" applyNumberFormat="1" applyFont="1" applyBorder="1" applyProtection="1"/>
    <xf numFmtId="165" fontId="13" fillId="3" borderId="2" xfId="1" applyNumberFormat="1" applyFont="1" applyFill="1" applyBorder="1" applyProtection="1"/>
    <xf numFmtId="0" fontId="13" fillId="3" borderId="7" xfId="0" applyFont="1" applyFill="1" applyBorder="1"/>
    <xf numFmtId="165" fontId="13" fillId="3" borderId="8" xfId="1" applyNumberFormat="1" applyFont="1" applyFill="1" applyBorder="1" applyProtection="1"/>
    <xf numFmtId="0" fontId="13" fillId="3" borderId="5" xfId="0" applyFont="1" applyFill="1" applyBorder="1" applyAlignment="1">
      <alignment wrapText="1"/>
    </xf>
    <xf numFmtId="0" fontId="13" fillId="3" borderId="0" xfId="0" applyFont="1" applyFill="1"/>
    <xf numFmtId="0" fontId="0" fillId="0" borderId="7" xfId="0" applyBorder="1"/>
    <xf numFmtId="0" fontId="0" fillId="0" borderId="8" xfId="0" applyBorder="1"/>
    <xf numFmtId="0" fontId="13" fillId="0" borderId="7" xfId="0" applyFont="1" applyBorder="1"/>
    <xf numFmtId="165" fontId="4" fillId="2" borderId="2" xfId="1" applyNumberFormat="1" applyFont="1" applyFill="1" applyBorder="1" applyProtection="1"/>
    <xf numFmtId="165" fontId="4" fillId="3" borderId="2" xfId="1" applyNumberFormat="1" applyFont="1" applyFill="1" applyBorder="1" applyProtection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49" fontId="9" fillId="0" borderId="0" xfId="0" applyNumberFormat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/>
    <xf numFmtId="0" fontId="14" fillId="0" borderId="6" xfId="0" applyFont="1" applyBorder="1"/>
    <xf numFmtId="0" fontId="4" fillId="0" borderId="5" xfId="0" applyFont="1" applyBorder="1"/>
    <xf numFmtId="9" fontId="4" fillId="0" borderId="7" xfId="0" applyNumberFormat="1" applyFont="1" applyBorder="1" applyAlignment="1">
      <alignment horizontal="left"/>
    </xf>
    <xf numFmtId="165" fontId="0" fillId="0" borderId="0" xfId="0" applyNumberFormat="1" applyAlignment="1">
      <alignment horizontal="left"/>
    </xf>
    <xf numFmtId="165" fontId="0" fillId="0" borderId="0" xfId="0" applyNumberFormat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65" fontId="5" fillId="0" borderId="0" xfId="1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A1A1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view="pageBreakPreview" topLeftCell="A14" zoomScaleNormal="100" workbookViewId="0">
      <selection activeCell="H27" sqref="H27"/>
    </sheetView>
  </sheetViews>
  <sheetFormatPr defaultRowHeight="12.75" x14ac:dyDescent="0.2"/>
  <cols>
    <col min="1" max="1" width="7" style="1" customWidth="1"/>
    <col min="2" max="2" width="12.28515625" customWidth="1"/>
    <col min="3" max="3" width="9.42578125" customWidth="1"/>
    <col min="4" max="4" width="13" customWidth="1"/>
    <col min="5" max="5" width="10.5703125" customWidth="1"/>
    <col min="6" max="6" width="8.7109375" customWidth="1"/>
    <col min="7" max="7" width="5.5703125" customWidth="1"/>
    <col min="8" max="8" width="11.42578125" customWidth="1"/>
    <col min="9" max="9" width="8.7109375" customWidth="1"/>
    <col min="10" max="10" width="4.7109375" customWidth="1"/>
    <col min="11" max="11" width="9.85546875" style="1" customWidth="1"/>
    <col min="12" max="12" width="6.5703125" customWidth="1"/>
    <col min="13" max="13" width="6.42578125" customWidth="1"/>
    <col min="14" max="14" width="12.28515625" customWidth="1"/>
    <col min="15" max="15" width="20.85546875" style="1" customWidth="1"/>
    <col min="16" max="1025" width="8.7109375" customWidth="1"/>
  </cols>
  <sheetData>
    <row r="1" spans="1:15" ht="12.75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0.6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ht="7.5" customHeight="1" x14ac:dyDescent="0.2">
      <c r="L3" s="4"/>
      <c r="M3" s="4"/>
      <c r="N3" s="4"/>
      <c r="O3" s="5"/>
    </row>
    <row r="4" spans="1:15" ht="35.1" customHeight="1" x14ac:dyDescent="0.2">
      <c r="A4" s="85" t="s">
        <v>0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</row>
    <row r="5" spans="1:15" ht="21.6" customHeight="1" x14ac:dyDescent="0.2">
      <c r="A5" s="86" t="s">
        <v>1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6" spans="1:15" ht="17.850000000000001" customHeight="1" x14ac:dyDescent="0.2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</row>
    <row r="7" spans="1:15" ht="17.850000000000001" customHeight="1" x14ac:dyDescent="0.2">
      <c r="A7" s="6"/>
      <c r="B7" s="6"/>
      <c r="C7" s="6"/>
      <c r="D7" s="6"/>
      <c r="F7" s="6"/>
      <c r="G7" s="6"/>
      <c r="H7" s="6"/>
      <c r="I7" s="6" t="s">
        <v>2</v>
      </c>
      <c r="J7" s="6"/>
      <c r="K7" s="6"/>
      <c r="L7" s="6"/>
      <c r="M7" s="6"/>
      <c r="N7" s="6"/>
      <c r="O7" s="6"/>
    </row>
    <row r="8" spans="1:15" ht="17.100000000000001" customHeight="1" x14ac:dyDescent="0.2">
      <c r="A8" s="7"/>
      <c r="C8" s="8"/>
      <c r="D8" s="8"/>
      <c r="E8" s="9"/>
      <c r="F8" s="8"/>
      <c r="G8" s="8"/>
      <c r="H8" s="7"/>
      <c r="I8" t="s">
        <v>3</v>
      </c>
      <c r="J8" s="8"/>
      <c r="K8" s="8"/>
      <c r="L8" s="8"/>
      <c r="M8" s="8"/>
      <c r="N8" s="8"/>
    </row>
    <row r="9" spans="1:15" ht="16.5" customHeight="1" x14ac:dyDescent="0.2">
      <c r="A9" s="7"/>
      <c r="B9" s="8"/>
      <c r="C9" s="9"/>
      <c r="D9" s="9"/>
      <c r="E9" s="9"/>
      <c r="F9" s="1"/>
      <c r="G9" s="1"/>
      <c r="H9" s="1"/>
      <c r="I9" s="1"/>
      <c r="J9" s="1"/>
      <c r="L9" s="1"/>
      <c r="M9" s="1"/>
      <c r="N9" s="1"/>
    </row>
    <row r="10" spans="1:15" ht="12.75" customHeight="1" x14ac:dyDescent="0.2">
      <c r="A10" s="10"/>
      <c r="B10" s="88" t="s">
        <v>4</v>
      </c>
      <c r="C10" s="88"/>
      <c r="D10" s="88"/>
      <c r="E10" s="88"/>
      <c r="F10" s="88"/>
      <c r="G10" s="88"/>
      <c r="H10" s="88"/>
      <c r="I10" s="89" t="s">
        <v>5</v>
      </c>
      <c r="J10" s="89"/>
      <c r="K10" s="89"/>
      <c r="L10" s="89"/>
      <c r="M10" s="89"/>
      <c r="N10" s="90" t="s">
        <v>6</v>
      </c>
      <c r="O10" s="91" t="s">
        <v>7</v>
      </c>
    </row>
    <row r="11" spans="1:15" ht="12.75" customHeight="1" x14ac:dyDescent="0.2">
      <c r="A11" s="83" t="s">
        <v>8</v>
      </c>
      <c r="B11" s="81" t="s">
        <v>9</v>
      </c>
      <c r="C11" s="81" t="s">
        <v>10</v>
      </c>
      <c r="D11" s="82" t="s">
        <v>11</v>
      </c>
      <c r="E11" s="81" t="s">
        <v>12</v>
      </c>
      <c r="F11" s="81" t="s">
        <v>13</v>
      </c>
      <c r="G11" s="92" t="s">
        <v>14</v>
      </c>
      <c r="H11" s="92" t="s">
        <v>15</v>
      </c>
      <c r="I11" s="88" t="s">
        <v>16</v>
      </c>
      <c r="J11" s="81" t="s">
        <v>17</v>
      </c>
      <c r="K11" s="82" t="s">
        <v>18</v>
      </c>
      <c r="L11" s="82" t="s">
        <v>19</v>
      </c>
      <c r="M11" s="83" t="s">
        <v>20</v>
      </c>
      <c r="N11" s="90"/>
      <c r="O11" s="91"/>
    </row>
    <row r="12" spans="1:15" ht="14.1" customHeight="1" x14ac:dyDescent="0.2">
      <c r="A12" s="83"/>
      <c r="B12" s="81"/>
      <c r="C12" s="81"/>
      <c r="D12" s="82"/>
      <c r="E12" s="81"/>
      <c r="F12" s="81"/>
      <c r="G12" s="92"/>
      <c r="H12" s="92"/>
      <c r="I12" s="88"/>
      <c r="J12" s="81"/>
      <c r="K12" s="82"/>
      <c r="L12" s="82"/>
      <c r="M12" s="83"/>
      <c r="N12" s="83"/>
      <c r="O12" s="91"/>
    </row>
    <row r="13" spans="1:15" ht="24" customHeight="1" x14ac:dyDescent="0.2">
      <c r="A13" s="11" t="s">
        <v>21</v>
      </c>
      <c r="B13" s="12"/>
      <c r="C13" s="12"/>
      <c r="D13" s="13">
        <f t="shared" ref="D13:D24" si="0">B13+C13</f>
        <v>0</v>
      </c>
      <c r="E13" s="14">
        <f>ROUND(0.1*(D13),0)</f>
        <v>0</v>
      </c>
      <c r="F13" s="14"/>
      <c r="G13" s="12"/>
      <c r="H13" s="13">
        <f t="shared" ref="H13:H24" si="1">SUM(D13:G13)</f>
        <v>0</v>
      </c>
      <c r="I13" s="12"/>
      <c r="J13" s="12"/>
      <c r="K13" s="12"/>
      <c r="L13" s="12"/>
      <c r="M13" s="12"/>
      <c r="N13" s="13">
        <f t="shared" ref="N13:N25" si="2">H13-I13-J13-K13-L13-M13</f>
        <v>0</v>
      </c>
      <c r="O13" s="15"/>
    </row>
    <row r="14" spans="1:15" ht="24" customHeight="1" x14ac:dyDescent="0.2">
      <c r="A14" s="11" t="s">
        <v>22</v>
      </c>
      <c r="B14" s="12">
        <f>B13</f>
        <v>0</v>
      </c>
      <c r="C14" s="12"/>
      <c r="D14" s="13">
        <f t="shared" si="0"/>
        <v>0</v>
      </c>
      <c r="E14" s="14">
        <f>ROUND(0.1*(D14),0)</f>
        <v>0</v>
      </c>
      <c r="F14" s="14"/>
      <c r="G14" s="12"/>
      <c r="H14" s="13">
        <f t="shared" si="1"/>
        <v>0</v>
      </c>
      <c r="I14" s="12"/>
      <c r="J14" s="12"/>
      <c r="K14" s="12"/>
      <c r="L14" s="12"/>
      <c r="M14" s="12"/>
      <c r="N14" s="13">
        <f t="shared" si="2"/>
        <v>0</v>
      </c>
      <c r="O14" s="15"/>
    </row>
    <row r="15" spans="1:15" ht="24" customHeight="1" x14ac:dyDescent="0.2">
      <c r="A15" s="11" t="s">
        <v>23</v>
      </c>
      <c r="B15" s="12">
        <f>B14</f>
        <v>0</v>
      </c>
      <c r="C15" s="12"/>
      <c r="D15" s="13">
        <f t="shared" si="0"/>
        <v>0</v>
      </c>
      <c r="E15" s="14">
        <f t="shared" ref="E15:E24" si="3">ROUND(0.14*(D15),0)</f>
        <v>0</v>
      </c>
      <c r="F15" s="14"/>
      <c r="G15" s="12"/>
      <c r="H15" s="13">
        <f t="shared" si="1"/>
        <v>0</v>
      </c>
      <c r="I15" s="12"/>
      <c r="J15" s="12"/>
      <c r="K15" s="12"/>
      <c r="L15" s="12"/>
      <c r="M15" s="12"/>
      <c r="N15" s="13">
        <f t="shared" si="2"/>
        <v>0</v>
      </c>
      <c r="O15" s="15"/>
    </row>
    <row r="16" spans="1:15" ht="24" customHeight="1" x14ac:dyDescent="0.2">
      <c r="A16" s="11" t="s">
        <v>24</v>
      </c>
      <c r="B16" s="12">
        <f>B15</f>
        <v>0</v>
      </c>
      <c r="C16" s="12"/>
      <c r="D16" s="13">
        <f t="shared" si="0"/>
        <v>0</v>
      </c>
      <c r="E16" s="14">
        <f t="shared" si="3"/>
        <v>0</v>
      </c>
      <c r="F16" s="14"/>
      <c r="G16" s="12"/>
      <c r="H16" s="13">
        <f t="shared" si="1"/>
        <v>0</v>
      </c>
      <c r="I16" s="12"/>
      <c r="J16" s="12"/>
      <c r="K16" s="12"/>
      <c r="L16" s="12"/>
      <c r="M16" s="12"/>
      <c r="N16" s="13">
        <f t="shared" si="2"/>
        <v>0</v>
      </c>
      <c r="O16" s="15"/>
    </row>
    <row r="17" spans="1:16" ht="24" customHeight="1" x14ac:dyDescent="0.2">
      <c r="A17" s="16" t="s">
        <v>25</v>
      </c>
      <c r="B17" s="12">
        <f>ROUND((B16*103/100), -1)</f>
        <v>0</v>
      </c>
      <c r="C17" s="12"/>
      <c r="D17" s="13">
        <f t="shared" si="0"/>
        <v>0</v>
      </c>
      <c r="E17" s="14">
        <f t="shared" si="3"/>
        <v>0</v>
      </c>
      <c r="F17" s="14"/>
      <c r="G17" s="12"/>
      <c r="H17" s="13">
        <f t="shared" si="1"/>
        <v>0</v>
      </c>
      <c r="I17" s="12"/>
      <c r="J17" s="12"/>
      <c r="K17" s="12"/>
      <c r="L17" s="12"/>
      <c r="M17" s="12"/>
      <c r="N17" s="13">
        <f t="shared" si="2"/>
        <v>0</v>
      </c>
      <c r="O17" s="15"/>
      <c r="P17">
        <f>B16*103/100</f>
        <v>0</v>
      </c>
    </row>
    <row r="18" spans="1:16" ht="24" customHeight="1" x14ac:dyDescent="0.2">
      <c r="A18" s="11" t="s">
        <v>26</v>
      </c>
      <c r="B18" s="12">
        <f t="shared" ref="B18:B24" si="4">B17</f>
        <v>0</v>
      </c>
      <c r="C18" s="12"/>
      <c r="D18" s="13">
        <f t="shared" si="0"/>
        <v>0</v>
      </c>
      <c r="E18" s="14">
        <f t="shared" si="3"/>
        <v>0</v>
      </c>
      <c r="F18" s="14"/>
      <c r="G18" s="12"/>
      <c r="H18" s="13">
        <f t="shared" si="1"/>
        <v>0</v>
      </c>
      <c r="I18" s="12"/>
      <c r="J18" s="12"/>
      <c r="K18" s="12"/>
      <c r="L18" s="12"/>
      <c r="M18" s="12"/>
      <c r="N18" s="13">
        <f t="shared" si="2"/>
        <v>0</v>
      </c>
      <c r="O18" s="15"/>
    </row>
    <row r="19" spans="1:16" ht="24" customHeight="1" x14ac:dyDescent="0.2">
      <c r="A19" s="11" t="s">
        <v>27</v>
      </c>
      <c r="B19" s="12">
        <f t="shared" si="4"/>
        <v>0</v>
      </c>
      <c r="C19" s="12"/>
      <c r="D19" s="13">
        <f t="shared" si="0"/>
        <v>0</v>
      </c>
      <c r="E19" s="14">
        <f t="shared" si="3"/>
        <v>0</v>
      </c>
      <c r="F19" s="14"/>
      <c r="G19" s="12"/>
      <c r="H19" s="13">
        <f t="shared" si="1"/>
        <v>0</v>
      </c>
      <c r="I19" s="12"/>
      <c r="J19" s="12"/>
      <c r="K19" s="12"/>
      <c r="L19" s="12"/>
      <c r="M19" s="12"/>
      <c r="N19" s="13">
        <f t="shared" si="2"/>
        <v>0</v>
      </c>
      <c r="O19" s="15"/>
    </row>
    <row r="20" spans="1:16" ht="24" customHeight="1" x14ac:dyDescent="0.2">
      <c r="A20" s="11" t="s">
        <v>28</v>
      </c>
      <c r="B20" s="12">
        <f t="shared" si="4"/>
        <v>0</v>
      </c>
      <c r="C20" s="12"/>
      <c r="D20" s="13">
        <f t="shared" si="0"/>
        <v>0</v>
      </c>
      <c r="E20" s="14">
        <f t="shared" si="3"/>
        <v>0</v>
      </c>
      <c r="F20" s="14"/>
      <c r="G20" s="12"/>
      <c r="H20" s="13">
        <f t="shared" si="1"/>
        <v>0</v>
      </c>
      <c r="I20" s="12"/>
      <c r="J20" s="12"/>
      <c r="K20" s="12"/>
      <c r="L20" s="12"/>
      <c r="M20" s="12"/>
      <c r="N20" s="13">
        <f t="shared" si="2"/>
        <v>0</v>
      </c>
      <c r="O20" s="15" t="s">
        <v>29</v>
      </c>
    </row>
    <row r="21" spans="1:16" ht="24" customHeight="1" x14ac:dyDescent="0.2">
      <c r="A21" s="11" t="s">
        <v>30</v>
      </c>
      <c r="B21" s="12">
        <f t="shared" si="4"/>
        <v>0</v>
      </c>
      <c r="C21" s="12"/>
      <c r="D21" s="13">
        <f t="shared" si="0"/>
        <v>0</v>
      </c>
      <c r="E21" s="14">
        <f t="shared" si="3"/>
        <v>0</v>
      </c>
      <c r="F21" s="14"/>
      <c r="G21" s="12"/>
      <c r="H21" s="13">
        <f t="shared" si="1"/>
        <v>0</v>
      </c>
      <c r="I21" s="12"/>
      <c r="J21" s="12"/>
      <c r="K21" s="12"/>
      <c r="L21" s="12"/>
      <c r="M21" s="12"/>
      <c r="N21" s="13">
        <f t="shared" si="2"/>
        <v>0</v>
      </c>
      <c r="O21" s="17"/>
    </row>
    <row r="22" spans="1:16" ht="24" customHeight="1" x14ac:dyDescent="0.2">
      <c r="A22" s="11" t="s">
        <v>31</v>
      </c>
      <c r="B22" s="12">
        <f t="shared" si="4"/>
        <v>0</v>
      </c>
      <c r="C22" s="12"/>
      <c r="D22" s="13">
        <f t="shared" si="0"/>
        <v>0</v>
      </c>
      <c r="E22" s="14">
        <f t="shared" si="3"/>
        <v>0</v>
      </c>
      <c r="F22" s="14"/>
      <c r="G22" s="12"/>
      <c r="H22" s="13">
        <f t="shared" si="1"/>
        <v>0</v>
      </c>
      <c r="I22" s="12"/>
      <c r="J22" s="12"/>
      <c r="K22" s="12"/>
      <c r="L22" s="12"/>
      <c r="M22" s="12"/>
      <c r="N22" s="13">
        <f t="shared" si="2"/>
        <v>0</v>
      </c>
      <c r="O22" s="17"/>
    </row>
    <row r="23" spans="1:16" ht="24" customHeight="1" x14ac:dyDescent="0.2">
      <c r="A23" s="11" t="s">
        <v>32</v>
      </c>
      <c r="B23" s="12">
        <f t="shared" si="4"/>
        <v>0</v>
      </c>
      <c r="C23" s="12"/>
      <c r="D23" s="13">
        <f t="shared" si="0"/>
        <v>0</v>
      </c>
      <c r="E23" s="14">
        <f t="shared" si="3"/>
        <v>0</v>
      </c>
      <c r="F23" s="14"/>
      <c r="G23" s="12"/>
      <c r="H23" s="13">
        <f t="shared" si="1"/>
        <v>0</v>
      </c>
      <c r="I23" s="12"/>
      <c r="J23" s="12"/>
      <c r="K23" s="12"/>
      <c r="L23" s="12"/>
      <c r="M23" s="12"/>
      <c r="N23" s="13">
        <f t="shared" si="2"/>
        <v>0</v>
      </c>
      <c r="O23" s="18"/>
    </row>
    <row r="24" spans="1:16" ht="24" customHeight="1" x14ac:dyDescent="0.2">
      <c r="A24" s="11" t="s">
        <v>33</v>
      </c>
      <c r="B24" s="12">
        <f t="shared" si="4"/>
        <v>0</v>
      </c>
      <c r="C24" s="12"/>
      <c r="D24" s="13">
        <f t="shared" si="0"/>
        <v>0</v>
      </c>
      <c r="E24" s="14">
        <f t="shared" si="3"/>
        <v>0</v>
      </c>
      <c r="F24" s="14"/>
      <c r="G24" s="12"/>
      <c r="H24" s="13">
        <f t="shared" si="1"/>
        <v>0</v>
      </c>
      <c r="I24" s="12"/>
      <c r="J24" s="12"/>
      <c r="K24" s="12"/>
      <c r="L24" s="12"/>
      <c r="M24" s="12"/>
      <c r="N24" s="13">
        <f t="shared" si="2"/>
        <v>0</v>
      </c>
      <c r="O24" s="18"/>
    </row>
    <row r="25" spans="1:16" ht="7.5" customHeight="1" x14ac:dyDescent="0.2">
      <c r="A25" s="19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>
        <f t="shared" si="2"/>
        <v>0</v>
      </c>
      <c r="O25" s="17"/>
    </row>
    <row r="26" spans="1:16" s="23" customFormat="1" ht="20.100000000000001" customHeight="1" x14ac:dyDescent="0.2">
      <c r="A26" s="20" t="s">
        <v>34</v>
      </c>
      <c r="B26" s="12"/>
      <c r="C26" s="12"/>
      <c r="D26" s="12"/>
      <c r="E26" s="12"/>
      <c r="F26" s="12"/>
      <c r="G26" s="12"/>
      <c r="H26" s="13">
        <f>SUM(D26:G26)</f>
        <v>0</v>
      </c>
      <c r="I26" s="12"/>
      <c r="J26" s="12"/>
      <c r="K26" s="21"/>
      <c r="L26" s="12"/>
      <c r="M26" s="12"/>
      <c r="N26" s="21">
        <f>H26-I26-J26-L26-M26</f>
        <v>0</v>
      </c>
      <c r="O26" s="22"/>
    </row>
    <row r="27" spans="1:16" ht="24.6" customHeight="1" x14ac:dyDescent="0.2">
      <c r="A27" s="19" t="s">
        <v>35</v>
      </c>
      <c r="B27" s="13">
        <f t="shared" ref="B27:J27" si="5">SUM(B13:B26)</f>
        <v>0</v>
      </c>
      <c r="C27" s="13">
        <f t="shared" si="5"/>
        <v>0</v>
      </c>
      <c r="D27" s="13">
        <f t="shared" si="5"/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  <c r="H27" s="80">
        <f>SUM(H13:H26)</f>
        <v>0</v>
      </c>
      <c r="I27" s="13">
        <f t="shared" si="5"/>
        <v>0</v>
      </c>
      <c r="J27" s="13">
        <f t="shared" si="5"/>
        <v>0</v>
      </c>
      <c r="K27" s="13">
        <f>SUM(K13:K24)+K26</f>
        <v>0</v>
      </c>
      <c r="L27" s="13">
        <f>SUM(L13:L26)</f>
        <v>0</v>
      </c>
      <c r="M27" s="13">
        <f>SUM(M13:M26)</f>
        <v>0</v>
      </c>
      <c r="N27" s="13">
        <f>SUM(N13:N26)</f>
        <v>0</v>
      </c>
      <c r="O27" s="17"/>
    </row>
    <row r="28" spans="1:16" ht="14.1" customHeight="1" x14ac:dyDescent="0.2">
      <c r="A28" s="24"/>
      <c r="K28" s="25"/>
      <c r="L28" s="26"/>
      <c r="M28" s="26"/>
      <c r="N28" s="26"/>
      <c r="O28" s="27"/>
    </row>
    <row r="29" spans="1:16" ht="14.1" customHeight="1" x14ac:dyDescent="0.2">
      <c r="A29" s="28" t="s">
        <v>36</v>
      </c>
      <c r="C29" s="79">
        <f xml:space="preserve"> H27</f>
        <v>0</v>
      </c>
      <c r="D29" s="29" t="s">
        <v>37</v>
      </c>
      <c r="K29" s="25"/>
      <c r="L29" s="30" t="s">
        <v>38</v>
      </c>
      <c r="M29" s="26"/>
      <c r="N29" s="26"/>
      <c r="O29" s="27"/>
    </row>
    <row r="30" spans="1:16" ht="14.1" customHeight="1" x14ac:dyDescent="0.2">
      <c r="A30" s="24"/>
      <c r="H30" s="31"/>
      <c r="K30" s="31"/>
      <c r="L30" s="84"/>
      <c r="M30" s="84"/>
      <c r="N30" s="84"/>
      <c r="O30" s="27"/>
    </row>
    <row r="31" spans="1:16" ht="14.1" customHeight="1" x14ac:dyDescent="0.2">
      <c r="A31" s="24"/>
      <c r="K31" s="25"/>
      <c r="L31" s="26"/>
      <c r="M31" s="26"/>
      <c r="N31" s="26"/>
      <c r="O31" s="27"/>
    </row>
    <row r="32" spans="1:16" ht="14.1" customHeight="1" x14ac:dyDescent="0.2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2:11" ht="14.1" customHeight="1" x14ac:dyDescent="0.2">
      <c r="B33" s="9" t="s">
        <v>39</v>
      </c>
      <c r="K33" s="1" t="s">
        <v>40</v>
      </c>
    </row>
    <row r="34" spans="2:11" ht="14.1" customHeight="1" x14ac:dyDescent="0.2">
      <c r="K34" s="1" t="s">
        <v>41</v>
      </c>
    </row>
  </sheetData>
  <mergeCells count="21">
    <mergeCell ref="A4:O4"/>
    <mergeCell ref="A5:O5"/>
    <mergeCell ref="A6:O6"/>
    <mergeCell ref="B10:H10"/>
    <mergeCell ref="I10:M10"/>
    <mergeCell ref="N10:N12"/>
    <mergeCell ref="O10:O12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L30:N30"/>
  </mergeCells>
  <pageMargins left="0.78749999999999998" right="0" top="0" bottom="3.9583333333333297E-2" header="0.51180555555555496" footer="0"/>
  <pageSetup paperSize="9" scale="84" firstPageNumber="0" orientation="landscape" horizontalDpi="300" verticalDpi="300" r:id="rId1"/>
  <headerFooter>
    <oddFooter>&amp;C&amp;"Times New Roman,Regular"&amp;12Page &amp;P</oddFooter>
  </headerFooter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60"/>
  <sheetViews>
    <sheetView view="pageBreakPreview" topLeftCell="A46" zoomScaleNormal="100" workbookViewId="0">
      <selection activeCell="L15" sqref="L15"/>
    </sheetView>
  </sheetViews>
  <sheetFormatPr defaultRowHeight="15" x14ac:dyDescent="0.2"/>
  <cols>
    <col min="1" max="1" width="4.28515625" style="9" customWidth="1"/>
    <col min="2" max="2" width="12.85546875" style="9" customWidth="1"/>
    <col min="3" max="3" width="9" style="9" customWidth="1"/>
    <col min="4" max="4" width="8.28515625" style="9" customWidth="1"/>
    <col min="5" max="5" width="8.140625" style="9" customWidth="1"/>
    <col min="6" max="6" width="7.5703125" style="9" customWidth="1"/>
    <col min="7" max="7" width="9.85546875" style="9" customWidth="1"/>
    <col min="8" max="8" width="17.42578125" style="9" customWidth="1"/>
    <col min="9" max="9" width="3.42578125" style="9" customWidth="1"/>
    <col min="10" max="10" width="13" style="9" customWidth="1"/>
    <col min="11" max="11" width="3.7109375" style="9" customWidth="1"/>
    <col min="12" max="12" width="21.5703125" style="9" customWidth="1"/>
    <col min="13" max="1025" width="9" style="9" customWidth="1"/>
  </cols>
  <sheetData>
    <row r="1" spans="1:12" ht="19.899999999999999" customHeight="1" x14ac:dyDescent="0.2">
      <c r="A1" s="93" t="s">
        <v>42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19.899999999999999" customHeight="1" x14ac:dyDescent="0.2">
      <c r="A2" s="85" t="s">
        <v>43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ht="19.899999999999999" customHeight="1" x14ac:dyDescent="0.25">
      <c r="A3" s="32" t="s">
        <v>44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9.899999999999999" customHeight="1" x14ac:dyDescent="0.25">
      <c r="A4" s="32" t="s">
        <v>45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2" ht="19.899999999999999" customHeight="1" x14ac:dyDescent="0.25">
      <c r="C5" s="33" t="s">
        <v>46</v>
      </c>
      <c r="D5" s="33"/>
      <c r="E5" s="33"/>
      <c r="F5" s="33"/>
    </row>
    <row r="6" spans="1:12" ht="19.899999999999999" customHeight="1" x14ac:dyDescent="0.25">
      <c r="A6" s="32" t="s">
        <v>47</v>
      </c>
      <c r="B6" s="32"/>
      <c r="C6" s="32"/>
      <c r="D6" s="32"/>
      <c r="E6" s="32"/>
      <c r="F6" s="32"/>
      <c r="G6" s="32"/>
      <c r="H6" s="34" t="s">
        <v>48</v>
      </c>
      <c r="I6" s="32"/>
      <c r="K6" s="32"/>
      <c r="L6" s="32"/>
    </row>
    <row r="7" spans="1:12" ht="19.899999999999999" customHeight="1" x14ac:dyDescent="0.25">
      <c r="A7" s="32" t="s">
        <v>49</v>
      </c>
      <c r="B7" s="32"/>
      <c r="C7" s="32"/>
      <c r="D7" s="32"/>
      <c r="E7" s="32"/>
      <c r="F7" s="32"/>
      <c r="G7" s="32"/>
      <c r="H7" s="32" t="s">
        <v>50</v>
      </c>
      <c r="I7" s="32"/>
      <c r="K7" s="32"/>
      <c r="L7" s="32"/>
    </row>
    <row r="8" spans="1:12" ht="19.899999999999999" customHeight="1" x14ac:dyDescent="0.2"/>
    <row r="9" spans="1:12" ht="19.899999999999999" customHeight="1" x14ac:dyDescent="0.2"/>
    <row r="10" spans="1:12" ht="19.899999999999999" customHeight="1" x14ac:dyDescent="0.2"/>
    <row r="11" spans="1:12" ht="19.899999999999999" customHeight="1" x14ac:dyDescent="0.2">
      <c r="A11" s="35" t="s">
        <v>51</v>
      </c>
      <c r="B11" s="36" t="s">
        <v>52</v>
      </c>
      <c r="C11" s="36"/>
      <c r="D11" s="36"/>
      <c r="E11" s="36"/>
      <c r="F11" s="36"/>
      <c r="G11" s="36"/>
      <c r="H11" s="36"/>
      <c r="I11" s="36"/>
      <c r="J11" s="37"/>
      <c r="K11" s="38" t="s">
        <v>53</v>
      </c>
      <c r="L11" s="39" t="e">
        <f>Salary!#REF!</f>
        <v>#REF!</v>
      </c>
    </row>
    <row r="12" spans="1:12" ht="19.899999999999999" customHeight="1" x14ac:dyDescent="0.2">
      <c r="A12" s="40"/>
      <c r="B12" s="36"/>
      <c r="C12" s="36"/>
      <c r="D12" s="36"/>
      <c r="E12" s="36"/>
      <c r="F12" s="36"/>
      <c r="G12" s="36"/>
      <c r="H12" s="36"/>
      <c r="I12" s="36"/>
      <c r="J12" s="37"/>
      <c r="K12" s="38"/>
      <c r="L12" s="39"/>
    </row>
    <row r="13" spans="1:12" ht="19.899999999999999" customHeight="1" x14ac:dyDescent="0.2">
      <c r="A13" s="41" t="s">
        <v>54</v>
      </c>
      <c r="B13" s="42" t="s">
        <v>55</v>
      </c>
      <c r="C13" s="42" t="s">
        <v>56</v>
      </c>
      <c r="D13" s="42"/>
      <c r="E13" s="42"/>
      <c r="F13" s="42"/>
      <c r="G13" s="42"/>
      <c r="H13" s="42"/>
      <c r="I13" s="42"/>
      <c r="J13" s="43"/>
      <c r="K13" s="44" t="s">
        <v>53</v>
      </c>
      <c r="L13" s="45"/>
    </row>
    <row r="14" spans="1:12" ht="19.899999999999999" customHeight="1" x14ac:dyDescent="0.2">
      <c r="A14" s="40" t="s">
        <v>57</v>
      </c>
      <c r="B14" s="36" t="s">
        <v>58</v>
      </c>
      <c r="C14" s="36"/>
      <c r="D14" s="36"/>
      <c r="E14" s="36"/>
      <c r="F14" s="36"/>
      <c r="G14" s="36"/>
      <c r="H14" s="36"/>
      <c r="I14" s="36"/>
      <c r="J14" s="37"/>
      <c r="K14" s="38" t="s">
        <v>53</v>
      </c>
      <c r="L14" s="46" t="e">
        <f>L11+L13</f>
        <v>#REF!</v>
      </c>
    </row>
    <row r="15" spans="1:12" ht="19.899999999999999" customHeight="1" x14ac:dyDescent="0.2">
      <c r="A15" s="40" t="s">
        <v>59</v>
      </c>
      <c r="B15" s="9" t="s">
        <v>60</v>
      </c>
      <c r="J15" s="47"/>
      <c r="K15" s="48" t="s">
        <v>53</v>
      </c>
      <c r="L15" s="47"/>
    </row>
    <row r="16" spans="1:12" ht="19.899999999999999" customHeight="1" x14ac:dyDescent="0.2">
      <c r="A16" s="40" t="s">
        <v>61</v>
      </c>
      <c r="B16" s="9" t="s">
        <v>62</v>
      </c>
      <c r="J16" s="47"/>
      <c r="K16" s="48"/>
      <c r="L16" s="47" t="e">
        <f>L14-L15</f>
        <v>#REF!</v>
      </c>
    </row>
    <row r="17" spans="1:12" ht="19.899999999999999" customHeight="1" x14ac:dyDescent="0.2">
      <c r="J17" s="47"/>
      <c r="K17" s="48"/>
      <c r="L17" s="47"/>
    </row>
    <row r="18" spans="1:12" ht="19.899999999999999" customHeight="1" x14ac:dyDescent="0.2">
      <c r="A18" s="40" t="s">
        <v>63</v>
      </c>
      <c r="B18" s="9" t="s">
        <v>64</v>
      </c>
      <c r="J18" s="47"/>
      <c r="K18" s="38"/>
      <c r="L18" s="47"/>
    </row>
    <row r="19" spans="1:12" ht="19.899999999999999" customHeight="1" x14ac:dyDescent="0.2">
      <c r="A19" s="49"/>
      <c r="B19" s="50" t="s">
        <v>65</v>
      </c>
      <c r="C19" s="36"/>
      <c r="D19" s="36"/>
      <c r="E19" s="36"/>
      <c r="F19" s="36"/>
      <c r="G19" s="36"/>
      <c r="H19" s="36"/>
      <c r="I19" s="36"/>
      <c r="J19" s="51"/>
      <c r="K19" s="38"/>
      <c r="L19" s="37"/>
    </row>
    <row r="20" spans="1:12" ht="19.899999999999999" customHeight="1" x14ac:dyDescent="0.2">
      <c r="A20" s="49"/>
      <c r="B20" s="52"/>
      <c r="C20" s="36"/>
      <c r="D20" s="36"/>
      <c r="E20" s="36"/>
      <c r="F20" s="36"/>
      <c r="G20" s="36"/>
      <c r="H20" s="36"/>
      <c r="I20" s="36"/>
      <c r="J20" s="51"/>
      <c r="K20" s="36"/>
      <c r="L20" s="37"/>
    </row>
    <row r="21" spans="1:12" ht="19.899999999999999" customHeight="1" x14ac:dyDescent="0.2">
      <c r="A21" s="49"/>
      <c r="B21" s="52" t="s">
        <v>35</v>
      </c>
      <c r="C21" s="53"/>
      <c r="D21" s="36"/>
      <c r="E21" s="36"/>
      <c r="F21" s="36"/>
      <c r="G21" s="36"/>
      <c r="H21" s="36"/>
      <c r="I21" s="36"/>
      <c r="J21" s="54"/>
      <c r="K21" s="36"/>
      <c r="L21" s="37">
        <f>L19</f>
        <v>0</v>
      </c>
    </row>
    <row r="22" spans="1:12" ht="19.899999999999999" customHeight="1" x14ac:dyDescent="0.2">
      <c r="A22" s="49" t="s">
        <v>66</v>
      </c>
      <c r="B22" s="9" t="s">
        <v>67</v>
      </c>
      <c r="C22" s="36"/>
      <c r="D22" s="36"/>
      <c r="E22" s="36"/>
      <c r="F22" s="36"/>
      <c r="G22" s="36"/>
      <c r="H22" s="55"/>
      <c r="I22" s="56"/>
      <c r="J22" s="47"/>
      <c r="L22" s="47"/>
    </row>
    <row r="23" spans="1:12" ht="19.899999999999999" customHeight="1" x14ac:dyDescent="0.2">
      <c r="A23" s="35" t="s">
        <v>68</v>
      </c>
      <c r="B23" s="36" t="s">
        <v>69</v>
      </c>
      <c r="C23" s="36"/>
      <c r="D23" s="36"/>
      <c r="E23" s="36"/>
      <c r="F23" s="36"/>
      <c r="G23" s="36"/>
      <c r="H23" s="36"/>
      <c r="I23" s="36"/>
      <c r="J23" s="57"/>
      <c r="K23" s="38" t="s">
        <v>53</v>
      </c>
      <c r="L23" s="58" t="e">
        <f>ROUND((L16-(L21+L22)),-1)</f>
        <v>#REF!</v>
      </c>
    </row>
    <row r="24" spans="1:12" ht="19.899999999999999" customHeight="1" x14ac:dyDescent="0.2">
      <c r="A24" s="35"/>
      <c r="B24" s="36"/>
      <c r="C24" s="36"/>
      <c r="D24" s="36"/>
      <c r="E24" s="36"/>
      <c r="F24" s="36"/>
      <c r="G24" s="36"/>
      <c r="H24" s="36"/>
      <c r="I24" s="36"/>
      <c r="J24" s="37"/>
      <c r="K24" s="38"/>
      <c r="L24" s="39"/>
    </row>
    <row r="25" spans="1:12" ht="19.899999999999999" customHeight="1" x14ac:dyDescent="0.2">
      <c r="A25" s="35" t="s">
        <v>70</v>
      </c>
      <c r="B25" s="9" t="s">
        <v>71</v>
      </c>
      <c r="K25" s="38" t="s">
        <v>53</v>
      </c>
      <c r="L25" s="39" t="e">
        <f>L60</f>
        <v>#REF!</v>
      </c>
    </row>
    <row r="26" spans="1:12" s="62" customFormat="1" ht="19.899999999999999" customHeight="1" x14ac:dyDescent="0.2">
      <c r="A26" s="35" t="s">
        <v>72</v>
      </c>
      <c r="B26" s="59" t="s">
        <v>73</v>
      </c>
      <c r="C26" s="59"/>
      <c r="D26" s="59"/>
      <c r="E26" s="59"/>
      <c r="F26" s="59"/>
      <c r="G26" s="59"/>
      <c r="H26" s="59"/>
      <c r="I26" s="59"/>
      <c r="J26" s="60"/>
      <c r="K26" s="61" t="s">
        <v>53</v>
      </c>
      <c r="L26" s="58" t="e">
        <f>IF(L23&lt;=700000,MIN(25000,L25),0)</f>
        <v>#REF!</v>
      </c>
    </row>
    <row r="27" spans="1:12" ht="19.899999999999999" customHeight="1" x14ac:dyDescent="0.2">
      <c r="A27" s="49" t="s">
        <v>74</v>
      </c>
      <c r="B27" s="36" t="s">
        <v>75</v>
      </c>
      <c r="C27" s="36"/>
      <c r="D27" s="36"/>
      <c r="E27" s="36"/>
      <c r="F27" s="36"/>
      <c r="G27" s="36"/>
      <c r="H27" s="36"/>
      <c r="I27" s="36"/>
      <c r="J27" s="37"/>
      <c r="K27" s="38" t="s">
        <v>53</v>
      </c>
      <c r="L27" s="39" t="e">
        <f>L25-L26</f>
        <v>#REF!</v>
      </c>
    </row>
    <row r="28" spans="1:12" ht="19.899999999999999" customHeight="1" x14ac:dyDescent="0.2">
      <c r="A28" s="35" t="s">
        <v>76</v>
      </c>
      <c r="B28" s="36" t="s">
        <v>55</v>
      </c>
      <c r="C28" s="36" t="s">
        <v>77</v>
      </c>
      <c r="D28" s="36"/>
      <c r="E28" s="36"/>
      <c r="F28" s="36"/>
      <c r="G28" s="36"/>
      <c r="H28" s="36"/>
      <c r="I28" s="63"/>
      <c r="J28" s="64"/>
      <c r="K28" s="38" t="s">
        <v>53</v>
      </c>
      <c r="L28" s="39" t="e">
        <f>ROUND(L27*0.04,0)</f>
        <v>#REF!</v>
      </c>
    </row>
    <row r="29" spans="1:12" ht="19.899999999999999" customHeight="1" x14ac:dyDescent="0.2">
      <c r="A29" s="35" t="s">
        <v>78</v>
      </c>
      <c r="B29" s="36" t="s">
        <v>79</v>
      </c>
      <c r="D29" s="36"/>
      <c r="E29" s="36"/>
      <c r="F29" s="36"/>
      <c r="G29" s="36"/>
      <c r="H29" s="36"/>
      <c r="I29" s="36"/>
      <c r="J29" s="37"/>
      <c r="K29" s="38" t="s">
        <v>53</v>
      </c>
      <c r="L29" s="39" t="e">
        <f>L27+L28</f>
        <v>#REF!</v>
      </c>
    </row>
    <row r="30" spans="1:12" ht="19.899999999999999" customHeight="1" x14ac:dyDescent="0.2">
      <c r="A30" s="35" t="s">
        <v>80</v>
      </c>
      <c r="B30" s="65" t="s">
        <v>81</v>
      </c>
      <c r="C30" s="36"/>
      <c r="D30" s="36"/>
      <c r="E30" s="36"/>
      <c r="F30" s="36"/>
      <c r="G30" s="36"/>
      <c r="H30" s="36"/>
      <c r="I30" s="36"/>
      <c r="J30" s="37"/>
      <c r="K30" s="38" t="s">
        <v>53</v>
      </c>
      <c r="L30" s="66"/>
    </row>
    <row r="31" spans="1:12" ht="19.899999999999999" customHeight="1" x14ac:dyDescent="0.2">
      <c r="A31" s="35" t="s">
        <v>82</v>
      </c>
      <c r="B31" s="36" t="s">
        <v>83</v>
      </c>
      <c r="C31" s="36"/>
      <c r="D31" s="36"/>
      <c r="E31" s="36"/>
      <c r="F31" s="36"/>
      <c r="G31" s="36"/>
      <c r="H31" s="36"/>
      <c r="I31" s="36"/>
      <c r="J31" s="37"/>
      <c r="K31" s="38" t="s">
        <v>53</v>
      </c>
      <c r="L31" s="39" t="e">
        <f>L29-L30</f>
        <v>#REF!</v>
      </c>
    </row>
    <row r="32" spans="1:12" ht="19.899999999999999" customHeight="1" x14ac:dyDescent="0.2">
      <c r="A32" s="35" t="s">
        <v>84</v>
      </c>
      <c r="B32" s="36" t="s">
        <v>85</v>
      </c>
      <c r="C32" s="36"/>
      <c r="D32" s="36"/>
      <c r="E32" s="36"/>
      <c r="F32" s="36"/>
      <c r="G32" s="36"/>
      <c r="H32" s="36"/>
      <c r="I32" s="36"/>
      <c r="J32" s="37"/>
      <c r="K32" s="38" t="s">
        <v>53</v>
      </c>
      <c r="L32" s="39">
        <f>Salary!K27</f>
        <v>0</v>
      </c>
    </row>
    <row r="33" spans="1:12" ht="19.899999999999999" customHeight="1" x14ac:dyDescent="0.2">
      <c r="A33" s="35" t="s">
        <v>86</v>
      </c>
      <c r="B33" s="36" t="s">
        <v>87</v>
      </c>
      <c r="C33" s="36"/>
      <c r="D33" s="36"/>
      <c r="E33" s="36"/>
      <c r="F33" s="36"/>
      <c r="G33" s="36"/>
      <c r="H33" s="36"/>
      <c r="I33" s="36"/>
      <c r="J33" s="37"/>
      <c r="K33" s="38" t="s">
        <v>53</v>
      </c>
      <c r="L33" s="39" t="e">
        <f>L31-L32</f>
        <v>#REF!</v>
      </c>
    </row>
    <row r="34" spans="1:12" ht="19.899999999999999" customHeight="1" x14ac:dyDescent="0.2">
      <c r="A34" s="35" t="s">
        <v>88</v>
      </c>
      <c r="B34" s="36" t="s">
        <v>89</v>
      </c>
      <c r="C34" s="36"/>
      <c r="D34" s="36"/>
      <c r="E34" s="36"/>
      <c r="F34" s="36"/>
      <c r="G34" s="36"/>
      <c r="H34" s="36"/>
      <c r="I34" s="36"/>
      <c r="J34" s="37"/>
      <c r="K34" s="38" t="s">
        <v>53</v>
      </c>
      <c r="L34" s="67"/>
    </row>
    <row r="35" spans="1:12" ht="19.899999999999999" customHeight="1" x14ac:dyDescent="0.2">
      <c r="A35" s="35" t="s">
        <v>90</v>
      </c>
      <c r="B35" s="36" t="s">
        <v>91</v>
      </c>
      <c r="C35" s="36"/>
      <c r="D35" s="36"/>
      <c r="E35" s="36"/>
      <c r="F35" s="36"/>
      <c r="G35" s="36"/>
      <c r="H35" s="36"/>
      <c r="I35" s="36"/>
      <c r="J35" s="37"/>
      <c r="K35" s="38" t="s">
        <v>53</v>
      </c>
      <c r="L35" s="67"/>
    </row>
    <row r="36" spans="1:12" ht="19.899999999999999" customHeight="1" x14ac:dyDescent="0.2">
      <c r="A36" s="49"/>
      <c r="J36" s="47"/>
      <c r="K36" s="48"/>
      <c r="L36" s="47"/>
    </row>
    <row r="37" spans="1:12" ht="19.899999999999999" customHeight="1" x14ac:dyDescent="0.2">
      <c r="A37" s="68" t="s">
        <v>92</v>
      </c>
      <c r="B37" s="69"/>
      <c r="C37" s="68"/>
      <c r="E37" s="68" t="s">
        <v>93</v>
      </c>
      <c r="F37" s="68"/>
      <c r="G37" s="68"/>
      <c r="H37" s="68"/>
      <c r="I37" s="68"/>
      <c r="J37" s="68"/>
      <c r="K37" s="68"/>
      <c r="L37" s="68"/>
    </row>
    <row r="38" spans="1:12" ht="19.899999999999999" customHeight="1" x14ac:dyDescent="0.2">
      <c r="A38" s="94" t="s">
        <v>94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</row>
    <row r="39" spans="1:12" ht="19.899999999999999" customHeight="1" x14ac:dyDescent="0.2">
      <c r="A39" s="95" t="s">
        <v>95</v>
      </c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</row>
    <row r="40" spans="1:12" ht="19.899999999999999" customHeight="1" x14ac:dyDescent="0.2"/>
    <row r="41" spans="1:12" ht="19.899999999999999" customHeight="1" x14ac:dyDescent="0.2"/>
    <row r="42" spans="1:12" ht="19.899999999999999" customHeight="1" x14ac:dyDescent="0.2"/>
    <row r="43" spans="1:12" ht="19.899999999999999" customHeight="1" x14ac:dyDescent="0.2"/>
    <row r="44" spans="1:12" ht="19.899999999999999" customHeight="1" x14ac:dyDescent="0.2">
      <c r="A44" s="70"/>
      <c r="J44" s="47"/>
      <c r="L44" s="47"/>
    </row>
    <row r="45" spans="1:12" ht="19.899999999999999" customHeight="1" x14ac:dyDescent="0.2">
      <c r="A45" s="70"/>
    </row>
    <row r="46" spans="1:12" ht="19.899999999999999" customHeight="1" x14ac:dyDescent="0.2">
      <c r="B46" s="9" t="s">
        <v>96</v>
      </c>
      <c r="D46" s="47"/>
      <c r="J46" s="9" t="s">
        <v>97</v>
      </c>
    </row>
    <row r="47" spans="1:12" ht="19.899999999999999" customHeight="1" x14ac:dyDescent="0.2">
      <c r="B47" s="9" t="s">
        <v>98</v>
      </c>
    </row>
    <row r="48" spans="1:12" ht="19.899999999999999" customHeight="1" x14ac:dyDescent="0.2">
      <c r="B48" s="9" t="s">
        <v>99</v>
      </c>
    </row>
    <row r="49" spans="1:12" ht="19.899999999999999" customHeight="1" x14ac:dyDescent="0.2">
      <c r="B49" s="9" t="s">
        <v>100</v>
      </c>
    </row>
    <row r="50" spans="1:12" ht="19.899999999999999" customHeight="1" x14ac:dyDescent="0.2"/>
    <row r="52" spans="1:12" ht="19.899999999999999" customHeight="1" x14ac:dyDescent="0.3">
      <c r="A52" s="71" t="s">
        <v>101</v>
      </c>
      <c r="B52" s="9" t="s">
        <v>102</v>
      </c>
    </row>
    <row r="53" spans="1:12" ht="19.899999999999999" customHeight="1" x14ac:dyDescent="0.2">
      <c r="A53" s="49"/>
      <c r="C53" s="72" t="s">
        <v>103</v>
      </c>
      <c r="H53" s="73" t="s">
        <v>104</v>
      </c>
      <c r="I53" s="74"/>
      <c r="J53" s="73" t="s">
        <v>105</v>
      </c>
    </row>
    <row r="54" spans="1:12" ht="19.899999999999999" customHeight="1" x14ac:dyDescent="0.2">
      <c r="A54" s="49"/>
      <c r="B54" s="75" t="s">
        <v>106</v>
      </c>
      <c r="C54" s="63"/>
      <c r="D54" s="36"/>
      <c r="E54" s="36"/>
      <c r="F54" s="36"/>
      <c r="G54" s="64"/>
      <c r="H54" s="76" t="s">
        <v>107</v>
      </c>
      <c r="I54" s="38" t="s">
        <v>53</v>
      </c>
      <c r="J54" s="77">
        <v>0</v>
      </c>
    </row>
    <row r="55" spans="1:12" ht="19.899999999999999" customHeight="1" x14ac:dyDescent="0.2">
      <c r="A55" s="49"/>
      <c r="B55" s="75" t="s">
        <v>110</v>
      </c>
      <c r="C55" s="63"/>
      <c r="D55" s="36"/>
      <c r="E55" s="36"/>
      <c r="F55" s="36"/>
      <c r="G55" s="64"/>
      <c r="H55" s="78">
        <v>0.05</v>
      </c>
      <c r="I55" s="38" t="s">
        <v>53</v>
      </c>
      <c r="J55" s="39" t="e">
        <f>MAX(0,0.05*MIN(L23-300000,400000))</f>
        <v>#REF!</v>
      </c>
      <c r="L55" s="47"/>
    </row>
    <row r="56" spans="1:12" ht="19.899999999999999" customHeight="1" x14ac:dyDescent="0.2">
      <c r="B56" s="75" t="s">
        <v>111</v>
      </c>
      <c r="C56" s="63"/>
      <c r="D56" s="36"/>
      <c r="E56" s="36"/>
      <c r="F56" s="36"/>
      <c r="G56" s="64"/>
      <c r="H56" s="78">
        <v>0.1</v>
      </c>
      <c r="I56" s="38" t="s">
        <v>53</v>
      </c>
      <c r="J56" s="39" t="e">
        <f>MAX(0,0.1*MIN(L23-700000,300000))</f>
        <v>#REF!</v>
      </c>
      <c r="L56" s="47"/>
    </row>
    <row r="57" spans="1:12" ht="19.899999999999999" customHeight="1" x14ac:dyDescent="0.2">
      <c r="B57" s="75" t="s">
        <v>112</v>
      </c>
      <c r="C57" s="63"/>
      <c r="D57" s="36"/>
      <c r="E57" s="36"/>
      <c r="F57" s="36"/>
      <c r="G57" s="64"/>
      <c r="H57" s="78">
        <v>0.15</v>
      </c>
      <c r="I57" s="38" t="s">
        <v>53</v>
      </c>
      <c r="J57" s="39" t="e">
        <f>MAX(0,0.15*MIN(L23-1000000,200000))</f>
        <v>#REF!</v>
      </c>
      <c r="L57" s="47"/>
    </row>
    <row r="58" spans="1:12" ht="19.899999999999999" customHeight="1" x14ac:dyDescent="0.2">
      <c r="B58" s="75" t="s">
        <v>108</v>
      </c>
      <c r="C58" s="63"/>
      <c r="D58" s="36"/>
      <c r="E58" s="36"/>
      <c r="F58" s="36"/>
      <c r="G58" s="64"/>
      <c r="H58" s="78">
        <v>0.2</v>
      </c>
      <c r="I58" s="38" t="s">
        <v>53</v>
      </c>
      <c r="J58" s="39" t="e">
        <f>MAX(0,0.2*MIN(L23-1200000,300000))</f>
        <v>#REF!</v>
      </c>
    </row>
    <row r="59" spans="1:12" x14ac:dyDescent="0.2">
      <c r="B59" s="75" t="s">
        <v>109</v>
      </c>
      <c r="C59" s="36"/>
      <c r="D59" s="36"/>
      <c r="E59" s="36"/>
      <c r="F59" s="36"/>
      <c r="G59" s="36"/>
      <c r="H59" s="78">
        <v>0.3</v>
      </c>
      <c r="I59" s="38" t="s">
        <v>53</v>
      </c>
      <c r="J59" s="39" t="e">
        <f>MAX(0,0.3*(L23-1500000))</f>
        <v>#REF!</v>
      </c>
    </row>
    <row r="60" spans="1:12" x14ac:dyDescent="0.2">
      <c r="B60" s="75"/>
      <c r="C60" s="36" t="s">
        <v>113</v>
      </c>
      <c r="D60" s="36"/>
      <c r="E60" s="36"/>
      <c r="F60" s="36"/>
      <c r="G60" s="36"/>
      <c r="H60" s="36"/>
      <c r="I60" s="36"/>
      <c r="J60" s="36"/>
      <c r="K60" s="38" t="s">
        <v>53</v>
      </c>
      <c r="L60" s="39" t="e">
        <f>J54+J55+J56+J57+J58+J59</f>
        <v>#REF!</v>
      </c>
    </row>
  </sheetData>
  <mergeCells count="4">
    <mergeCell ref="A1:L1"/>
    <mergeCell ref="A2:L2"/>
    <mergeCell ref="A38:L38"/>
    <mergeCell ref="A39:L39"/>
  </mergeCells>
  <pageMargins left="0.83472222222222203" right="0.64027777777777795" top="0.55000000000000004" bottom="0.563194444444444" header="0.51180555555555496" footer="0.51180555555555496"/>
  <pageSetup paperSize="9" scale="5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Salary</vt:lpstr>
      <vt:lpstr>ITax</vt:lpstr>
      <vt:lpstr>ITax!Excel_BuiltIn_Print_Area</vt:lpstr>
      <vt:lpstr>Salary!Excel_BuiltIn_Print_Area</vt:lpstr>
      <vt:lpstr>Excel_BuiltIn_Print_Area_1_1</vt:lpstr>
      <vt:lpstr>ITax!Print_Area</vt:lpstr>
      <vt:lpstr>Salary!Print_Area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SOUMA</dc:creator>
  <dc:description/>
  <cp:lastModifiedBy>USER</cp:lastModifiedBy>
  <cp:revision>32</cp:revision>
  <cp:lastPrinted>2024-12-10T06:52:43Z</cp:lastPrinted>
  <dcterms:created xsi:type="dcterms:W3CDTF">2018-01-03T16:33:48Z</dcterms:created>
  <dcterms:modified xsi:type="dcterms:W3CDTF">2024-12-10T07:03:22Z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